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GOx imm paper\Experiments\Degree of oxidation beads 8 wt.%\"/>
    </mc:Choice>
  </mc:AlternateContent>
  <xr:revisionPtr revIDLastSave="0" documentId="13_ncr:1_{6EE011EF-2931-4396-878E-3A38BD2DEE74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DRY WEIGHT" sheetId="2" r:id="rId1"/>
    <sheet name="DATA1" sheetId="3" r:id="rId2"/>
    <sheet name="DATA2" sheetId="4" r:id="rId3"/>
    <sheet name="DATA3" sheetId="5" r:id="rId4"/>
    <sheet name="Ox degree summary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2" l="1"/>
  <c r="J3" i="2"/>
  <c r="K3" i="2"/>
  <c r="O3" i="2"/>
  <c r="N3" i="2"/>
  <c r="H3" i="2"/>
  <c r="M8" i="1" l="1"/>
  <c r="F8" i="1"/>
  <c r="J1" i="5"/>
  <c r="K8" i="1"/>
  <c r="O1" i="3"/>
  <c r="L1" i="3"/>
  <c r="I1" i="3"/>
  <c r="F1" i="3"/>
  <c r="F1" i="4"/>
  <c r="I1" i="4"/>
  <c r="L1" i="4"/>
  <c r="O1" i="4"/>
  <c r="M1" i="5"/>
  <c r="G1" i="5"/>
  <c r="M7" i="1"/>
  <c r="L7" i="1"/>
  <c r="K7" i="1"/>
  <c r="L10" i="1" l="1"/>
  <c r="F7" i="1" l="1"/>
  <c r="P1" i="5"/>
  <c r="M25" i="5"/>
  <c r="M24" i="5"/>
  <c r="M23" i="5"/>
  <c r="M22" i="5"/>
  <c r="M21" i="5"/>
  <c r="J21" i="5"/>
  <c r="P20" i="5"/>
  <c r="M20" i="5"/>
  <c r="J20" i="5"/>
  <c r="P19" i="5"/>
  <c r="M19" i="5"/>
  <c r="J19" i="5"/>
  <c r="P18" i="5"/>
  <c r="M18" i="5"/>
  <c r="J18" i="5"/>
  <c r="P17" i="5"/>
  <c r="M17" i="5"/>
  <c r="J17" i="5"/>
  <c r="G17" i="5"/>
  <c r="P16" i="5"/>
  <c r="M16" i="5"/>
  <c r="J16" i="5"/>
  <c r="G16" i="5"/>
  <c r="D16" i="5"/>
  <c r="P15" i="5"/>
  <c r="M15" i="5"/>
  <c r="J15" i="5"/>
  <c r="G15" i="5"/>
  <c r="D15" i="5"/>
  <c r="P14" i="5"/>
  <c r="M14" i="5"/>
  <c r="J14" i="5"/>
  <c r="G14" i="5"/>
  <c r="D14" i="5"/>
  <c r="P13" i="5"/>
  <c r="M13" i="5"/>
  <c r="J13" i="5"/>
  <c r="G13" i="5"/>
  <c r="D13" i="5"/>
  <c r="P12" i="5"/>
  <c r="M12" i="5"/>
  <c r="J12" i="5"/>
  <c r="G12" i="5"/>
  <c r="D12" i="5"/>
  <c r="P11" i="5"/>
  <c r="M11" i="5"/>
  <c r="L1" i="5" s="1"/>
  <c r="J11" i="5"/>
  <c r="G11" i="5"/>
  <c r="D11" i="5"/>
  <c r="P10" i="5"/>
  <c r="M10" i="5"/>
  <c r="J10" i="5"/>
  <c r="G10" i="5"/>
  <c r="D10" i="5"/>
  <c r="P9" i="5"/>
  <c r="M9" i="5"/>
  <c r="J9" i="5"/>
  <c r="G9" i="5"/>
  <c r="D9" i="5"/>
  <c r="P8" i="5"/>
  <c r="M8" i="5"/>
  <c r="J8" i="5"/>
  <c r="G8" i="5"/>
  <c r="D8" i="5"/>
  <c r="C1" i="5" s="1"/>
  <c r="P7" i="5"/>
  <c r="M7" i="5"/>
  <c r="J7" i="5"/>
  <c r="G7" i="5"/>
  <c r="D7" i="5"/>
  <c r="P6" i="5"/>
  <c r="M6" i="5"/>
  <c r="J6" i="5"/>
  <c r="G6" i="5"/>
  <c r="D6" i="5"/>
  <c r="P5" i="5"/>
  <c r="M5" i="5"/>
  <c r="J5" i="5"/>
  <c r="G5" i="5"/>
  <c r="D5" i="5"/>
  <c r="P4" i="5"/>
  <c r="O1" i="5" s="1"/>
  <c r="M4" i="5"/>
  <c r="J4" i="5"/>
  <c r="G4" i="5"/>
  <c r="D4" i="5"/>
  <c r="P3" i="5"/>
  <c r="M3" i="5"/>
  <c r="J3" i="5"/>
  <c r="I1" i="5" s="1"/>
  <c r="G3" i="5"/>
  <c r="F1" i="5" s="1"/>
  <c r="D3" i="5"/>
  <c r="O3" i="4"/>
  <c r="L3" i="4"/>
  <c r="L25" i="4"/>
  <c r="L24" i="4"/>
  <c r="L23" i="4"/>
  <c r="L22" i="4"/>
  <c r="L21" i="4"/>
  <c r="I21" i="4"/>
  <c r="O20" i="4"/>
  <c r="L20" i="4"/>
  <c r="I20" i="4"/>
  <c r="O19" i="4"/>
  <c r="L19" i="4"/>
  <c r="I19" i="4"/>
  <c r="O18" i="4"/>
  <c r="L18" i="4"/>
  <c r="I18" i="4"/>
  <c r="O17" i="4"/>
  <c r="L17" i="4"/>
  <c r="I17" i="4"/>
  <c r="F17" i="4"/>
  <c r="O16" i="4"/>
  <c r="L16" i="4"/>
  <c r="I16" i="4"/>
  <c r="F16" i="4"/>
  <c r="C16" i="4"/>
  <c r="O15" i="4"/>
  <c r="L15" i="4"/>
  <c r="I15" i="4"/>
  <c r="F15" i="4"/>
  <c r="C15" i="4"/>
  <c r="O14" i="4"/>
  <c r="L14" i="4"/>
  <c r="I14" i="4"/>
  <c r="F14" i="4"/>
  <c r="C14" i="4"/>
  <c r="O13" i="4"/>
  <c r="L13" i="4"/>
  <c r="I13" i="4"/>
  <c r="F13" i="4"/>
  <c r="C13" i="4"/>
  <c r="O12" i="4"/>
  <c r="L12" i="4"/>
  <c r="I12" i="4"/>
  <c r="F12" i="4"/>
  <c r="C12" i="4"/>
  <c r="O11" i="4"/>
  <c r="L11" i="4"/>
  <c r="I11" i="4"/>
  <c r="F11" i="4"/>
  <c r="C11" i="4"/>
  <c r="O10" i="4"/>
  <c r="L10" i="4"/>
  <c r="I10" i="4"/>
  <c r="F10" i="4"/>
  <c r="C10" i="4"/>
  <c r="O9" i="4"/>
  <c r="L9" i="4"/>
  <c r="I9" i="4"/>
  <c r="F9" i="4"/>
  <c r="C9" i="4"/>
  <c r="O8" i="4"/>
  <c r="L8" i="4"/>
  <c r="I8" i="4"/>
  <c r="F8" i="4"/>
  <c r="C8" i="4"/>
  <c r="O7" i="4"/>
  <c r="L7" i="4"/>
  <c r="I7" i="4"/>
  <c r="F7" i="4"/>
  <c r="C7" i="4"/>
  <c r="O6" i="4"/>
  <c r="L6" i="4"/>
  <c r="I6" i="4"/>
  <c r="F6" i="4"/>
  <c r="C6" i="4"/>
  <c r="O5" i="4"/>
  <c r="L5" i="4"/>
  <c r="I5" i="4"/>
  <c r="F5" i="4"/>
  <c r="C5" i="4"/>
  <c r="O4" i="4"/>
  <c r="L4" i="4"/>
  <c r="I4" i="4"/>
  <c r="F4" i="4"/>
  <c r="C4" i="4"/>
  <c r="I3" i="4"/>
  <c r="F3" i="4"/>
  <c r="C3" i="4"/>
  <c r="B1" i="4" s="1"/>
  <c r="F17" i="3"/>
  <c r="F9" i="1"/>
  <c r="L25" i="3"/>
  <c r="L24" i="3"/>
  <c r="L23" i="3"/>
  <c r="L22" i="3"/>
  <c r="L21" i="3"/>
  <c r="I21" i="3"/>
  <c r="O20" i="3"/>
  <c r="L20" i="3"/>
  <c r="I20" i="3"/>
  <c r="O19" i="3"/>
  <c r="L19" i="3"/>
  <c r="I19" i="3"/>
  <c r="O18" i="3"/>
  <c r="L18" i="3"/>
  <c r="I18" i="3"/>
  <c r="O17" i="3"/>
  <c r="L17" i="3"/>
  <c r="I17" i="3"/>
  <c r="O16" i="3"/>
  <c r="L16" i="3"/>
  <c r="I16" i="3"/>
  <c r="F16" i="3"/>
  <c r="C16" i="3"/>
  <c r="O15" i="3"/>
  <c r="L15" i="3"/>
  <c r="I15" i="3"/>
  <c r="F15" i="3"/>
  <c r="C15" i="3"/>
  <c r="O14" i="3"/>
  <c r="L14" i="3"/>
  <c r="I14" i="3"/>
  <c r="F14" i="3"/>
  <c r="C14" i="3"/>
  <c r="O13" i="3"/>
  <c r="L13" i="3"/>
  <c r="I13" i="3"/>
  <c r="F13" i="3"/>
  <c r="C13" i="3"/>
  <c r="O12" i="3"/>
  <c r="L12" i="3"/>
  <c r="I12" i="3"/>
  <c r="F12" i="3"/>
  <c r="C12" i="3"/>
  <c r="O11" i="3"/>
  <c r="L11" i="3"/>
  <c r="I11" i="3"/>
  <c r="F11" i="3"/>
  <c r="C11" i="3"/>
  <c r="O10" i="3"/>
  <c r="L10" i="3"/>
  <c r="I10" i="3"/>
  <c r="F10" i="3"/>
  <c r="C10" i="3"/>
  <c r="O9" i="3"/>
  <c r="L9" i="3"/>
  <c r="I9" i="3"/>
  <c r="F9" i="3"/>
  <c r="C9" i="3"/>
  <c r="O8" i="3"/>
  <c r="L8" i="3"/>
  <c r="I8" i="3"/>
  <c r="F8" i="3"/>
  <c r="C8" i="3"/>
  <c r="O7" i="3"/>
  <c r="L7" i="3"/>
  <c r="I7" i="3"/>
  <c r="F7" i="3"/>
  <c r="C7" i="3"/>
  <c r="O6" i="3"/>
  <c r="L6" i="3"/>
  <c r="I6" i="3"/>
  <c r="F6" i="3"/>
  <c r="C6" i="3"/>
  <c r="O5" i="3"/>
  <c r="L5" i="3"/>
  <c r="I5" i="3"/>
  <c r="F5" i="3"/>
  <c r="C5" i="3"/>
  <c r="O4" i="3"/>
  <c r="L4" i="3"/>
  <c r="I4" i="3"/>
  <c r="F4" i="3"/>
  <c r="C4" i="3"/>
  <c r="O3" i="3"/>
  <c r="L3" i="3"/>
  <c r="I3" i="3"/>
  <c r="F3" i="3"/>
  <c r="C3" i="3"/>
  <c r="L3" i="2"/>
  <c r="K1" i="3" l="1"/>
  <c r="H1" i="3"/>
  <c r="K1" i="4"/>
  <c r="N1" i="3"/>
  <c r="B1" i="3"/>
  <c r="E1" i="4"/>
  <c r="H1" i="4"/>
  <c r="N1" i="4"/>
  <c r="E1" i="3"/>
  <c r="G8" i="1"/>
  <c r="N8" i="1" s="1"/>
  <c r="H8" i="1"/>
  <c r="G9" i="1"/>
  <c r="H9" i="1"/>
  <c r="F10" i="1"/>
  <c r="G10" i="1"/>
  <c r="H10" i="1"/>
  <c r="G7" i="1"/>
  <c r="H7" i="1"/>
  <c r="K10" i="1"/>
  <c r="K9" i="1"/>
  <c r="M9" i="1" s="1"/>
  <c r="M10" i="1" l="1"/>
  <c r="O7" i="1"/>
  <c r="O9" i="1"/>
  <c r="N7" i="1"/>
  <c r="N10" i="1"/>
  <c r="O8" i="1"/>
  <c r="Q8" i="1" s="1"/>
  <c r="O10" i="1"/>
  <c r="N9" i="1"/>
  <c r="H4" i="2"/>
  <c r="H5" i="2"/>
  <c r="H6" i="2"/>
  <c r="H7" i="2"/>
  <c r="L7" i="2"/>
  <c r="N7" i="2" l="1"/>
  <c r="I7" i="2" s="1"/>
  <c r="P7" i="1"/>
  <c r="Q7" i="1"/>
  <c r="K4" i="2"/>
  <c r="O4" i="2" s="1"/>
  <c r="K5" i="2"/>
  <c r="O5" i="2" s="1"/>
  <c r="K6" i="2"/>
  <c r="O6" i="2" s="1"/>
  <c r="K7" i="2"/>
  <c r="O7" i="2" s="1"/>
  <c r="L4" i="2"/>
  <c r="N4" i="2" s="1"/>
  <c r="L5" i="2"/>
  <c r="L6" i="2"/>
  <c r="J7" i="2" l="1"/>
  <c r="J4" i="2"/>
  <c r="I4" i="2"/>
  <c r="N6" i="2"/>
  <c r="J6" i="2" s="1"/>
  <c r="N5" i="2"/>
  <c r="P8" i="1"/>
  <c r="Q10" i="1"/>
  <c r="L8" i="1"/>
  <c r="L9" i="1"/>
  <c r="I5" i="2" l="1"/>
  <c r="J5" i="2"/>
  <c r="I6" i="2"/>
  <c r="P9" i="1"/>
  <c r="P10" i="1"/>
  <c r="Q9" i="1"/>
</calcChain>
</file>

<file path=xl/sharedStrings.xml><?xml version="1.0" encoding="utf-8"?>
<sst xmlns="http://schemas.openxmlformats.org/spreadsheetml/2006/main" count="92" uniqueCount="37">
  <si>
    <t>V</t>
  </si>
  <si>
    <t>pH 10mM</t>
  </si>
  <si>
    <t>dpH/dV</t>
  </si>
  <si>
    <t>pH 25mM</t>
  </si>
  <si>
    <t>pH 50mM</t>
  </si>
  <si>
    <t>pH 100mM</t>
  </si>
  <si>
    <t>cellulose MW</t>
  </si>
  <si>
    <t>DW%</t>
  </si>
  <si>
    <t>mmol(C=O)/g Cellulose</t>
  </si>
  <si>
    <t>avg</t>
  </si>
  <si>
    <t>mM</t>
  </si>
  <si>
    <t xml:space="preserve">mL </t>
  </si>
  <si>
    <t>mmol NaOH</t>
  </si>
  <si>
    <t>cellulose mass</t>
  </si>
  <si>
    <t>Ox degree</t>
  </si>
  <si>
    <t>pH CNT</t>
  </si>
  <si>
    <t>Control</t>
  </si>
  <si>
    <t>10mM</t>
  </si>
  <si>
    <t>25mM</t>
  </si>
  <si>
    <t>50mM</t>
  </si>
  <si>
    <t>100mM</t>
  </si>
  <si>
    <t>TARE W</t>
  </si>
  <si>
    <t>TOT W (wet)</t>
  </si>
  <si>
    <t>TOT W (dry)</t>
  </si>
  <si>
    <t>DRY W (%)</t>
  </si>
  <si>
    <t>DW</t>
  </si>
  <si>
    <t>WW</t>
  </si>
  <si>
    <t>AVG</t>
  </si>
  <si>
    <t>stdev</t>
  </si>
  <si>
    <t xml:space="preserve">Sample 1 </t>
  </si>
  <si>
    <t>Sample 2</t>
  </si>
  <si>
    <t>Stdev</t>
  </si>
  <si>
    <t>mmol cellulose</t>
  </si>
  <si>
    <t>MAX V</t>
  </si>
  <si>
    <t>...</t>
  </si>
  <si>
    <t>Sample 3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</si>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</sst>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00_-;\-* #,##0.0000_-;_-* &quot;-&quot;??_-;_-@_-"/>
    <numFmt numFmtId="166" formatCode="_-* #,##0.0000_-;\-* #,##0.0000_-;_-* &quot;-&quot;??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3" borderId="0" xfId="0" applyFill="1"/>
    <xf numFmtId="0" fontId="0" fillId="0" borderId="0" xfId="0" applyFill="1"/>
    <xf numFmtId="0" fontId="0" fillId="4" borderId="1" xfId="0" applyFill="1" applyBorder="1"/>
    <xf numFmtId="0" fontId="0" fillId="2" borderId="1" xfId="0" applyFill="1" applyBorder="1"/>
    <xf numFmtId="0" fontId="2" fillId="5" borderId="1" xfId="0" applyFont="1" applyFill="1" applyBorder="1"/>
    <xf numFmtId="0" fontId="0" fillId="3" borderId="1" xfId="0" applyFill="1" applyBorder="1"/>
    <xf numFmtId="165" fontId="0" fillId="2" borderId="1" xfId="1" applyNumberFormat="1" applyFont="1" applyFill="1" applyBorder="1"/>
    <xf numFmtId="0" fontId="0" fillId="2" borderId="1" xfId="2" applyNumberFormat="1" applyFont="1" applyFill="1" applyBorder="1"/>
    <xf numFmtId="166" fontId="0" fillId="2" borderId="1" xfId="2" applyNumberFormat="1" applyFont="1" applyFill="1" applyBorder="1"/>
    <xf numFmtId="0" fontId="2" fillId="3" borderId="0" xfId="0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'DRY WEIGHT'!$J$3:$J$7</c:f>
                <c:numCache>
                  <c:formatCode>General</c:formatCode>
                  <c:ptCount val="5"/>
                  <c:pt idx="0">
                    <c:v>4.67836257309946E-2</c:v>
                  </c:pt>
                  <c:pt idx="1">
                    <c:v>5.6594781365423508E-2</c:v>
                  </c:pt>
                  <c:pt idx="2">
                    <c:v>1.2510634038933155E-2</c:v>
                  </c:pt>
                  <c:pt idx="3">
                    <c:v>3.3818058843423593E-2</c:v>
                  </c:pt>
                  <c:pt idx="4">
                    <c:v>3.9546533087264635E-2</c:v>
                  </c:pt>
                </c:numCache>
              </c:numRef>
            </c:plus>
            <c:minus>
              <c:numRef>
                <c:f>'DRY WEIGHT'!$J$3:$J$7</c:f>
                <c:numCache>
                  <c:formatCode>General</c:formatCode>
                  <c:ptCount val="5"/>
                  <c:pt idx="0">
                    <c:v>4.67836257309946E-2</c:v>
                  </c:pt>
                  <c:pt idx="1">
                    <c:v>5.6594781365423508E-2</c:v>
                  </c:pt>
                  <c:pt idx="2">
                    <c:v>1.2510634038933155E-2</c:v>
                  </c:pt>
                  <c:pt idx="3">
                    <c:v>3.3818058843423593E-2</c:v>
                  </c:pt>
                  <c:pt idx="4">
                    <c:v>3.9546533087264635E-2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 WEIGHT'!$B$3:$B$7</c:f>
              <c:strCache>
                <c:ptCount val="5"/>
                <c:pt idx="0">
                  <c:v>Control</c:v>
                </c:pt>
                <c:pt idx="1">
                  <c:v>10mM</c:v>
                </c:pt>
                <c:pt idx="2">
                  <c:v>25mM</c:v>
                </c:pt>
                <c:pt idx="3">
                  <c:v>50mM</c:v>
                </c:pt>
                <c:pt idx="4">
                  <c:v>100mM</c:v>
                </c:pt>
              </c:strCache>
            </c:strRef>
          </c:cat>
          <c:val>
            <c:numRef>
              <c:f>'DRY WEIGHT'!$H$3:$H$7</c:f>
              <c:numCache>
                <c:formatCode>General</c:formatCode>
                <c:ptCount val="5"/>
                <c:pt idx="0">
                  <c:v>9.087719298245613</c:v>
                </c:pt>
                <c:pt idx="1">
                  <c:v>9.0492076730608826</c:v>
                </c:pt>
                <c:pt idx="2">
                  <c:v>9.0827203122654243</c:v>
                </c:pt>
                <c:pt idx="3">
                  <c:v>9.5423289369856832</c:v>
                </c:pt>
                <c:pt idx="4">
                  <c:v>9.6809912997627237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1-4B9A-854B-28C97E6AC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5225871"/>
        <c:axId val="1605212975"/>
      </c:barChart>
      <c:catAx>
        <c:axId val="1605225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212975"/>
        <c:crosses val="autoZero"/>
        <c:auto val="1"/>
        <c:lblAlgn val="ctr"/>
        <c:lblOffset val="100"/>
        <c:noMultiLvlLbl val="0"/>
      </c:catAx>
      <c:valAx>
        <c:axId val="160521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>
                    <a:solidFill>
                      <a:sysClr val="windowText" lastClr="000000"/>
                    </a:solidFill>
                  </a:rPr>
                  <a:t>wt.%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4193678915135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225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DATA2!$J$3:$J$24</c:f>
              <c:numCache>
                <c:formatCode>General</c:formatCode>
                <c:ptCount val="2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0.9</c:v>
                </c:pt>
                <c:pt idx="6">
                  <c:v>1</c:v>
                </c:pt>
                <c:pt idx="7">
                  <c:v>1.1000000000000001</c:v>
                </c:pt>
                <c:pt idx="8">
                  <c:v>1.2</c:v>
                </c:pt>
                <c:pt idx="9">
                  <c:v>1.3</c:v>
                </c:pt>
                <c:pt idx="10">
                  <c:v>1.4</c:v>
                </c:pt>
                <c:pt idx="11">
                  <c:v>1.5</c:v>
                </c:pt>
                <c:pt idx="12">
                  <c:v>1.6</c:v>
                </c:pt>
                <c:pt idx="13">
                  <c:v>1.7</c:v>
                </c:pt>
                <c:pt idx="14">
                  <c:v>1.8</c:v>
                </c:pt>
                <c:pt idx="15">
                  <c:v>1.9</c:v>
                </c:pt>
                <c:pt idx="16">
                  <c:v>2</c:v>
                </c:pt>
                <c:pt idx="17">
                  <c:v>2.1</c:v>
                </c:pt>
                <c:pt idx="18">
                  <c:v>2.2000000000000002</c:v>
                </c:pt>
                <c:pt idx="19">
                  <c:v>2.2999999999999998</c:v>
                </c:pt>
                <c:pt idx="20">
                  <c:v>2.5</c:v>
                </c:pt>
                <c:pt idx="21">
                  <c:v>2.9</c:v>
                </c:pt>
              </c:numCache>
            </c:numRef>
          </c:xVal>
          <c:yVal>
            <c:numRef>
              <c:f>DATA2!$L$3:$L$24</c:f>
              <c:numCache>
                <c:formatCode>General</c:formatCode>
                <c:ptCount val="22"/>
                <c:pt idx="0">
                  <c:v>0.25000000000000133</c:v>
                </c:pt>
                <c:pt idx="1">
                  <c:v>0.24999999999999911</c:v>
                </c:pt>
                <c:pt idx="2">
                  <c:v>0.4499999999999994</c:v>
                </c:pt>
                <c:pt idx="3">
                  <c:v>0.40000000000000024</c:v>
                </c:pt>
                <c:pt idx="4">
                  <c:v>0.60000000000000064</c:v>
                </c:pt>
                <c:pt idx="5">
                  <c:v>0.40000000000000047</c:v>
                </c:pt>
                <c:pt idx="6">
                  <c:v>0.6</c:v>
                </c:pt>
                <c:pt idx="7">
                  <c:v>0.80000000000000182</c:v>
                </c:pt>
                <c:pt idx="8">
                  <c:v>1</c:v>
                </c:pt>
                <c:pt idx="9">
                  <c:v>0.99999999999999778</c:v>
                </c:pt>
                <c:pt idx="10">
                  <c:v>1.2</c:v>
                </c:pt>
                <c:pt idx="11">
                  <c:v>1.4</c:v>
                </c:pt>
                <c:pt idx="12">
                  <c:v>1.7000000000000015</c:v>
                </c:pt>
                <c:pt idx="13">
                  <c:v>1.6</c:v>
                </c:pt>
                <c:pt idx="14">
                  <c:v>1.5999999999999992</c:v>
                </c:pt>
                <c:pt idx="15">
                  <c:v>1.3000000000000023</c:v>
                </c:pt>
                <c:pt idx="16">
                  <c:v>1.1999999999999955</c:v>
                </c:pt>
                <c:pt idx="17">
                  <c:v>1.0000000000000044</c:v>
                </c:pt>
                <c:pt idx="18">
                  <c:v>0.8000000000000036</c:v>
                </c:pt>
                <c:pt idx="19">
                  <c:v>0.64999999999999891</c:v>
                </c:pt>
                <c:pt idx="20">
                  <c:v>0.4499999999999994</c:v>
                </c:pt>
                <c:pt idx="21">
                  <c:v>0.34999999999999926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F-4345-882A-849BCD66B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69503"/>
        <c:axId val="907774495"/>
      </c:scatterChart>
      <c:valAx>
        <c:axId val="907769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4495"/>
        <c:crosses val="autoZero"/>
        <c:crossBetween val="midCat"/>
      </c:valAx>
      <c:valAx>
        <c:axId val="907774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695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DATA2!$M$3:$M$19</c:f>
              <c:numCache>
                <c:formatCode>General</c:formatCode>
                <c:ptCount val="17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2.25</c:v>
                </c:pt>
                <c:pt idx="9">
                  <c:v>2.4</c:v>
                </c:pt>
                <c:pt idx="10">
                  <c:v>2.65</c:v>
                </c:pt>
                <c:pt idx="11">
                  <c:v>2.8</c:v>
                </c:pt>
                <c:pt idx="12">
                  <c:v>2.95</c:v>
                </c:pt>
                <c:pt idx="13">
                  <c:v>3.1</c:v>
                </c:pt>
                <c:pt idx="14">
                  <c:v>3.25</c:v>
                </c:pt>
                <c:pt idx="15">
                  <c:v>3.4</c:v>
                </c:pt>
                <c:pt idx="16">
                  <c:v>3.7</c:v>
                </c:pt>
              </c:numCache>
            </c:numRef>
          </c:xVal>
          <c:yVal>
            <c:numRef>
              <c:f>DATA2!$O$3:$O$19</c:f>
              <c:numCache>
                <c:formatCode>General</c:formatCode>
                <c:ptCount val="17"/>
                <c:pt idx="0">
                  <c:v>0.23333333333333281</c:v>
                </c:pt>
                <c:pt idx="1">
                  <c:v>0.13333333333333347</c:v>
                </c:pt>
                <c:pt idx="2">
                  <c:v>0.26666666666666689</c:v>
                </c:pt>
                <c:pt idx="3">
                  <c:v>0.3333333333333337</c:v>
                </c:pt>
                <c:pt idx="4">
                  <c:v>0.53333333333333222</c:v>
                </c:pt>
                <c:pt idx="5">
                  <c:v>0.73333333333333384</c:v>
                </c:pt>
                <c:pt idx="6">
                  <c:v>1.0333333333333334</c:v>
                </c:pt>
                <c:pt idx="7">
                  <c:v>1.3333333333333324</c:v>
                </c:pt>
                <c:pt idx="8">
                  <c:v>1.2666666666666671</c:v>
                </c:pt>
                <c:pt idx="9">
                  <c:v>1.3600000000000012</c:v>
                </c:pt>
                <c:pt idx="10">
                  <c:v>1.1999999999999988</c:v>
                </c:pt>
                <c:pt idx="11">
                  <c:v>0.86666666666666392</c:v>
                </c:pt>
                <c:pt idx="12">
                  <c:v>0.59999999999999942</c:v>
                </c:pt>
                <c:pt idx="13">
                  <c:v>0.5333333333333341</c:v>
                </c:pt>
                <c:pt idx="14">
                  <c:v>0.60000000000000531</c:v>
                </c:pt>
                <c:pt idx="15">
                  <c:v>0.39999999999999702</c:v>
                </c:pt>
                <c:pt idx="16">
                  <c:v>0.40000000000000058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74-4AD0-BF81-EC86EF714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68671"/>
        <c:axId val="907784479"/>
      </c:scatterChart>
      <c:valAx>
        <c:axId val="907768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84479"/>
        <c:crosses val="autoZero"/>
        <c:crossBetween val="midCat"/>
      </c:valAx>
      <c:valAx>
        <c:axId val="90778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68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DATA3!$I$3:$I$19</c:f>
              <c:numCache>
                <c:formatCode>General</c:formatCode>
                <c:ptCount val="17"/>
                <c:pt idx="0">
                  <c:v>2.46</c:v>
                </c:pt>
                <c:pt idx="1">
                  <c:v>2.5499999999999998</c:v>
                </c:pt>
                <c:pt idx="2">
                  <c:v>2.65</c:v>
                </c:pt>
                <c:pt idx="3">
                  <c:v>2.76</c:v>
                </c:pt>
                <c:pt idx="4">
                  <c:v>3.02</c:v>
                </c:pt>
                <c:pt idx="5">
                  <c:v>3.14</c:v>
                </c:pt>
                <c:pt idx="6">
                  <c:v>3.27</c:v>
                </c:pt>
                <c:pt idx="7">
                  <c:v>3.43</c:v>
                </c:pt>
                <c:pt idx="8">
                  <c:v>3.61</c:v>
                </c:pt>
                <c:pt idx="9">
                  <c:v>3.78</c:v>
                </c:pt>
                <c:pt idx="10">
                  <c:v>3.94</c:v>
                </c:pt>
                <c:pt idx="11">
                  <c:v>4.05</c:v>
                </c:pt>
                <c:pt idx="12">
                  <c:v>4.1500000000000004</c:v>
                </c:pt>
                <c:pt idx="13">
                  <c:v>4.22</c:v>
                </c:pt>
                <c:pt idx="14">
                  <c:v>4.28</c:v>
                </c:pt>
                <c:pt idx="15">
                  <c:v>4.3499999999999996</c:v>
                </c:pt>
                <c:pt idx="16">
                  <c:v>4.45</c:v>
                </c:pt>
              </c:numCache>
            </c:numRef>
          </c:xVal>
          <c:yVal>
            <c:numRef>
              <c:f>DATA3!$J$3:$J$19</c:f>
              <c:numCache>
                <c:formatCode>General</c:formatCode>
                <c:ptCount val="17"/>
                <c:pt idx="0">
                  <c:v>0.44999999999999929</c:v>
                </c:pt>
                <c:pt idx="1">
                  <c:v>0.50000000000000044</c:v>
                </c:pt>
                <c:pt idx="2">
                  <c:v>0.54999999999999949</c:v>
                </c:pt>
                <c:pt idx="3">
                  <c:v>0.86666666666666736</c:v>
                </c:pt>
                <c:pt idx="4">
                  <c:v>1.2000000000000013</c:v>
                </c:pt>
                <c:pt idx="5">
                  <c:v>1.2999999999999978</c:v>
                </c:pt>
                <c:pt idx="6">
                  <c:v>1.6000000000000036</c:v>
                </c:pt>
                <c:pt idx="7">
                  <c:v>1.7999999999999956</c:v>
                </c:pt>
                <c:pt idx="8">
                  <c:v>1.7000000000000015</c:v>
                </c:pt>
                <c:pt idx="9">
                  <c:v>1.6</c:v>
                </c:pt>
                <c:pt idx="10">
                  <c:v>1.0999999999999979</c:v>
                </c:pt>
                <c:pt idx="11">
                  <c:v>1.0000000000000067</c:v>
                </c:pt>
                <c:pt idx="12">
                  <c:v>0.69999999999999329</c:v>
                </c:pt>
                <c:pt idx="13">
                  <c:v>0.60000000000000575</c:v>
                </c:pt>
                <c:pt idx="14">
                  <c:v>0.69999999999999329</c:v>
                </c:pt>
                <c:pt idx="15">
                  <c:v>1.0000000000000044</c:v>
                </c:pt>
                <c:pt idx="16">
                  <c:v>0.24999999999999944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87-432A-928B-B4D2F6B04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957840"/>
        <c:axId val="1315311376"/>
      </c:scatterChart>
      <c:valAx>
        <c:axId val="141295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11376"/>
        <c:crosses val="autoZero"/>
        <c:crossBetween val="midCat"/>
      </c:valAx>
      <c:valAx>
        <c:axId val="131531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95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3913121970864754"/>
          <c:y val="3.18979266347687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DATA3!$L$3:$L$24</c:f>
              <c:numCache>
                <c:formatCode>General</c:formatCode>
                <c:ptCount val="22"/>
                <c:pt idx="0">
                  <c:v>2.31</c:v>
                </c:pt>
                <c:pt idx="1">
                  <c:v>2.33</c:v>
                </c:pt>
                <c:pt idx="2">
                  <c:v>2.4300000000000002</c:v>
                </c:pt>
                <c:pt idx="3">
                  <c:v>2.52</c:v>
                </c:pt>
                <c:pt idx="4">
                  <c:v>2.61</c:v>
                </c:pt>
                <c:pt idx="5">
                  <c:v>2.64</c:v>
                </c:pt>
                <c:pt idx="6">
                  <c:v>2.72</c:v>
                </c:pt>
                <c:pt idx="7">
                  <c:v>2.78</c:v>
                </c:pt>
                <c:pt idx="8">
                  <c:v>2.83</c:v>
                </c:pt>
                <c:pt idx="9">
                  <c:v>2.91</c:v>
                </c:pt>
                <c:pt idx="10">
                  <c:v>3.04</c:v>
                </c:pt>
                <c:pt idx="11">
                  <c:v>3.15</c:v>
                </c:pt>
                <c:pt idx="12">
                  <c:v>3.29</c:v>
                </c:pt>
                <c:pt idx="13">
                  <c:v>3.45</c:v>
                </c:pt>
                <c:pt idx="14">
                  <c:v>3.61</c:v>
                </c:pt>
                <c:pt idx="15">
                  <c:v>3.75</c:v>
                </c:pt>
                <c:pt idx="16">
                  <c:v>3.92</c:v>
                </c:pt>
                <c:pt idx="17">
                  <c:v>4.05</c:v>
                </c:pt>
                <c:pt idx="18">
                  <c:v>4.1500000000000004</c:v>
                </c:pt>
                <c:pt idx="19">
                  <c:v>4.2300000000000004</c:v>
                </c:pt>
                <c:pt idx="20">
                  <c:v>4.3600000000000003</c:v>
                </c:pt>
                <c:pt idx="21">
                  <c:v>4.45</c:v>
                </c:pt>
              </c:numCache>
            </c:numRef>
          </c:xVal>
          <c:yVal>
            <c:numRef>
              <c:f>DATA3!$M$3:$M$24</c:f>
              <c:numCache>
                <c:formatCode>General</c:formatCode>
                <c:ptCount val="22"/>
                <c:pt idx="0">
                  <c:v>0.10000000000000009</c:v>
                </c:pt>
                <c:pt idx="1">
                  <c:v>0.50000000000000044</c:v>
                </c:pt>
                <c:pt idx="2">
                  <c:v>0.4499999999999994</c:v>
                </c:pt>
                <c:pt idx="3">
                  <c:v>0.44999999999999912</c:v>
                </c:pt>
                <c:pt idx="4">
                  <c:v>0.30000000000000254</c:v>
                </c:pt>
                <c:pt idx="5">
                  <c:v>0.80000000000000093</c:v>
                </c:pt>
                <c:pt idx="6">
                  <c:v>0.59999999999999554</c:v>
                </c:pt>
                <c:pt idx="7">
                  <c:v>0.50000000000000333</c:v>
                </c:pt>
                <c:pt idx="8">
                  <c:v>0.8</c:v>
                </c:pt>
                <c:pt idx="9">
                  <c:v>1.3000000000000007</c:v>
                </c:pt>
                <c:pt idx="10">
                  <c:v>1.0999999999999979</c:v>
                </c:pt>
                <c:pt idx="11">
                  <c:v>1.4</c:v>
                </c:pt>
                <c:pt idx="12">
                  <c:v>1.6000000000000036</c:v>
                </c:pt>
                <c:pt idx="13">
                  <c:v>1.5999999999999956</c:v>
                </c:pt>
                <c:pt idx="14">
                  <c:v>1.400000000000003</c:v>
                </c:pt>
                <c:pt idx="15">
                  <c:v>1.6999999999999977</c:v>
                </c:pt>
                <c:pt idx="16">
                  <c:v>1.2999999999999978</c:v>
                </c:pt>
                <c:pt idx="17">
                  <c:v>1.0000000000000044</c:v>
                </c:pt>
                <c:pt idx="18">
                  <c:v>0.8000000000000036</c:v>
                </c:pt>
                <c:pt idx="19">
                  <c:v>0.64999999999999891</c:v>
                </c:pt>
                <c:pt idx="20">
                  <c:v>0.2249999999999997</c:v>
                </c:pt>
                <c:pt idx="21">
                  <c:v>0.57499999999999896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B-4AAE-AD5B-2D89684BE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030640"/>
        <c:axId val="1315325520"/>
      </c:scatterChart>
      <c:valAx>
        <c:axId val="141303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25520"/>
        <c:crosses val="autoZero"/>
        <c:crossBetween val="midCat"/>
      </c:valAx>
      <c:valAx>
        <c:axId val="131532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3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DATA3!$O$3:$O$19</c:f>
              <c:numCache>
                <c:formatCode>General</c:formatCode>
                <c:ptCount val="17"/>
                <c:pt idx="0">
                  <c:v>2.12</c:v>
                </c:pt>
                <c:pt idx="1">
                  <c:v>2.2400000000000002</c:v>
                </c:pt>
                <c:pt idx="2">
                  <c:v>2.2799999999999998</c:v>
                </c:pt>
                <c:pt idx="3">
                  <c:v>2.37</c:v>
                </c:pt>
                <c:pt idx="4">
                  <c:v>2.4900000000000002</c:v>
                </c:pt>
                <c:pt idx="5">
                  <c:v>2.63</c:v>
                </c:pt>
                <c:pt idx="6">
                  <c:v>2.83</c:v>
                </c:pt>
                <c:pt idx="7">
                  <c:v>3.15</c:v>
                </c:pt>
                <c:pt idx="8">
                  <c:v>3.35</c:v>
                </c:pt>
                <c:pt idx="9">
                  <c:v>3.56</c:v>
                </c:pt>
                <c:pt idx="10">
                  <c:v>3.88</c:v>
                </c:pt>
                <c:pt idx="11">
                  <c:v>4.05</c:v>
                </c:pt>
                <c:pt idx="12">
                  <c:v>4.18</c:v>
                </c:pt>
                <c:pt idx="13">
                  <c:v>4.29</c:v>
                </c:pt>
                <c:pt idx="14">
                  <c:v>4.37</c:v>
                </c:pt>
                <c:pt idx="15">
                  <c:v>4.47</c:v>
                </c:pt>
                <c:pt idx="16">
                  <c:v>4.58</c:v>
                </c:pt>
              </c:numCache>
            </c:numRef>
          </c:xVal>
          <c:yVal>
            <c:numRef>
              <c:f>DATA3!$P$3:$P$19</c:f>
              <c:numCache>
                <c:formatCode>General</c:formatCode>
                <c:ptCount val="17"/>
                <c:pt idx="0">
                  <c:v>0.40000000000000036</c:v>
                </c:pt>
                <c:pt idx="1">
                  <c:v>0.13333333333333197</c:v>
                </c:pt>
                <c:pt idx="2">
                  <c:v>0.30000000000000099</c:v>
                </c:pt>
                <c:pt idx="3">
                  <c:v>0.40000000000000047</c:v>
                </c:pt>
                <c:pt idx="4">
                  <c:v>0.46666666666666551</c:v>
                </c:pt>
                <c:pt idx="5">
                  <c:v>0.66666666666666718</c:v>
                </c:pt>
                <c:pt idx="6">
                  <c:v>1.066666666666666</c:v>
                </c:pt>
                <c:pt idx="7">
                  <c:v>1.3333333333333353</c:v>
                </c:pt>
                <c:pt idx="8">
                  <c:v>1.4000000000000006</c:v>
                </c:pt>
                <c:pt idx="9">
                  <c:v>1.2799999999999994</c:v>
                </c:pt>
                <c:pt idx="10">
                  <c:v>1.1333333333333335</c:v>
                </c:pt>
                <c:pt idx="11">
                  <c:v>0.86666666666666392</c:v>
                </c:pt>
                <c:pt idx="12">
                  <c:v>0.73333333333333595</c:v>
                </c:pt>
                <c:pt idx="13">
                  <c:v>0.5333333333333341</c:v>
                </c:pt>
                <c:pt idx="14">
                  <c:v>0.66666666666666474</c:v>
                </c:pt>
                <c:pt idx="15">
                  <c:v>0.36666666666666742</c:v>
                </c:pt>
                <c:pt idx="16">
                  <c:v>0.33333333333333237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4C-408F-A7A9-CBD543FD4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949808"/>
        <c:axId val="1315320112"/>
      </c:scatterChart>
      <c:valAx>
        <c:axId val="141794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20112"/>
        <c:crosses val="autoZero"/>
        <c:crossBetween val="midCat"/>
      </c:valAx>
      <c:valAx>
        <c:axId val="131532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794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DATA3!$F$3:$F$16</c:f>
              <c:numCache>
                <c:formatCode>General</c:formatCode>
                <c:ptCount val="14"/>
                <c:pt idx="0">
                  <c:v>2.68</c:v>
                </c:pt>
                <c:pt idx="1">
                  <c:v>2.87</c:v>
                </c:pt>
                <c:pt idx="2">
                  <c:v>3.17</c:v>
                </c:pt>
                <c:pt idx="3">
                  <c:v>3.33</c:v>
                </c:pt>
                <c:pt idx="4">
                  <c:v>3.52</c:v>
                </c:pt>
                <c:pt idx="5">
                  <c:v>3.7</c:v>
                </c:pt>
                <c:pt idx="6">
                  <c:v>3.85</c:v>
                </c:pt>
                <c:pt idx="7">
                  <c:v>3.98</c:v>
                </c:pt>
                <c:pt idx="8">
                  <c:v>4.0999999999999996</c:v>
                </c:pt>
                <c:pt idx="9">
                  <c:v>4.2</c:v>
                </c:pt>
                <c:pt idx="10">
                  <c:v>4.2699999999999996</c:v>
                </c:pt>
                <c:pt idx="11">
                  <c:v>4.34</c:v>
                </c:pt>
                <c:pt idx="12">
                  <c:v>4.38</c:v>
                </c:pt>
                <c:pt idx="13">
                  <c:v>4.45</c:v>
                </c:pt>
              </c:numCache>
            </c:numRef>
          </c:xVal>
          <c:yVal>
            <c:numRef>
              <c:f>DATA3!$G$3:$G$16</c:f>
              <c:numCache>
                <c:formatCode>General</c:formatCode>
                <c:ptCount val="14"/>
                <c:pt idx="0">
                  <c:v>0.75999999999999979</c:v>
                </c:pt>
                <c:pt idx="1">
                  <c:v>1.1999999999999993</c:v>
                </c:pt>
                <c:pt idx="2">
                  <c:v>1.6000000000000019</c:v>
                </c:pt>
                <c:pt idx="3">
                  <c:v>1.9</c:v>
                </c:pt>
                <c:pt idx="4">
                  <c:v>1.8</c:v>
                </c:pt>
                <c:pt idx="5">
                  <c:v>1.4999999999999996</c:v>
                </c:pt>
                <c:pt idx="6">
                  <c:v>1.2999999999999992</c:v>
                </c:pt>
                <c:pt idx="7">
                  <c:v>1.1999999999999955</c:v>
                </c:pt>
                <c:pt idx="8">
                  <c:v>1.0000000000000067</c:v>
                </c:pt>
                <c:pt idx="9">
                  <c:v>0.69999999999999329</c:v>
                </c:pt>
                <c:pt idx="10">
                  <c:v>0.70000000000000373</c:v>
                </c:pt>
                <c:pt idx="11">
                  <c:v>0.4</c:v>
                </c:pt>
                <c:pt idx="12">
                  <c:v>0.70000000000000218</c:v>
                </c:pt>
                <c:pt idx="13">
                  <c:v>0.40000000000000091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0F-4F8E-9CC8-ACACCDCCF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020240"/>
        <c:axId val="1315317616"/>
      </c:scatterChart>
      <c:valAx>
        <c:axId val="14130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17616"/>
        <c:crosses val="autoZero"/>
        <c:crossBetween val="midCat"/>
      </c:valAx>
      <c:valAx>
        <c:axId val="131531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2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DATA1!$A$3:$A$16</c:f>
              <c:numCache>
                <c:formatCode>General</c:formatCode>
                <c:ptCount val="1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</c:numCache>
            </c:numRef>
          </c:xVal>
          <c:yVal>
            <c:numRef>
              <c:f>DATA1!$C$3:$C$16</c:f>
              <c:numCache>
                <c:formatCode>General</c:formatCode>
                <c:ptCount val="14"/>
                <c:pt idx="0">
                  <c:v>1.8999999999999995</c:v>
                </c:pt>
                <c:pt idx="1">
                  <c:v>1.8999999999999995</c:v>
                </c:pt>
                <c:pt idx="2">
                  <c:v>1.4999999999999996</c:v>
                </c:pt>
                <c:pt idx="3">
                  <c:v>1.2000000000000006</c:v>
                </c:pt>
                <c:pt idx="4">
                  <c:v>1.1000000000000034</c:v>
                </c:pt>
                <c:pt idx="5">
                  <c:v>0.69999999999999407</c:v>
                </c:pt>
                <c:pt idx="6">
                  <c:v>0.80000000000000093</c:v>
                </c:pt>
                <c:pt idx="7">
                  <c:v>0.60000000000000442</c:v>
                </c:pt>
                <c:pt idx="8">
                  <c:v>0.5999999999999962</c:v>
                </c:pt>
                <c:pt idx="9">
                  <c:v>0.40000000000000047</c:v>
                </c:pt>
                <c:pt idx="10">
                  <c:v>0.49999999999999778</c:v>
                </c:pt>
                <c:pt idx="11">
                  <c:v>0.40000000000000091</c:v>
                </c:pt>
                <c:pt idx="12">
                  <c:v>0.30000000000000221</c:v>
                </c:pt>
                <c:pt idx="13">
                  <c:v>3.523076923076923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9F-408D-97C1-33B2E3D46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541311"/>
        <c:axId val="686539231"/>
      </c:scatterChart>
      <c:valAx>
        <c:axId val="686541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539231"/>
        <c:crosses val="autoZero"/>
        <c:crossBetween val="midCat"/>
      </c:valAx>
      <c:valAx>
        <c:axId val="68653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6541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DATA1!$D$3:$D$16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  <c:pt idx="5">
                  <c:v>0.8</c:v>
                </c:pt>
                <c:pt idx="6">
                  <c:v>0.9</c:v>
                </c:pt>
                <c:pt idx="7">
                  <c:v>1</c:v>
                </c:pt>
                <c:pt idx="8">
                  <c:v>1.1000000000000001</c:v>
                </c:pt>
                <c:pt idx="9">
                  <c:v>1.2</c:v>
                </c:pt>
                <c:pt idx="10">
                  <c:v>1.3</c:v>
                </c:pt>
                <c:pt idx="11">
                  <c:v>1.4</c:v>
                </c:pt>
                <c:pt idx="12">
                  <c:v>1.5</c:v>
                </c:pt>
                <c:pt idx="13">
                  <c:v>1.6</c:v>
                </c:pt>
              </c:numCache>
            </c:numRef>
          </c:xVal>
          <c:yVal>
            <c:numRef>
              <c:f>DATA1!$F$3:$F$16</c:f>
              <c:numCache>
                <c:formatCode>General</c:formatCode>
                <c:ptCount val="14"/>
                <c:pt idx="0">
                  <c:v>0.71999999999999886</c:v>
                </c:pt>
                <c:pt idx="1">
                  <c:v>1.2000000000000011</c:v>
                </c:pt>
                <c:pt idx="2">
                  <c:v>1.5999999999999974</c:v>
                </c:pt>
                <c:pt idx="3">
                  <c:v>1.7000000000000042</c:v>
                </c:pt>
                <c:pt idx="4">
                  <c:v>1.8999999999999977</c:v>
                </c:pt>
                <c:pt idx="5">
                  <c:v>1.5999999999999974</c:v>
                </c:pt>
                <c:pt idx="6">
                  <c:v>1.3000000000000036</c:v>
                </c:pt>
                <c:pt idx="7">
                  <c:v>1.0999999999999979</c:v>
                </c:pt>
                <c:pt idx="8">
                  <c:v>0.99999999999999778</c:v>
                </c:pt>
                <c:pt idx="9">
                  <c:v>0.70000000000000218</c:v>
                </c:pt>
                <c:pt idx="10">
                  <c:v>0.70000000000000373</c:v>
                </c:pt>
                <c:pt idx="11">
                  <c:v>0.59999999999999554</c:v>
                </c:pt>
                <c:pt idx="12">
                  <c:v>0.49999999999999778</c:v>
                </c:pt>
                <c:pt idx="13">
                  <c:v>0.50000000000000777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5B-4207-8EB6-85D074213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495471"/>
        <c:axId val="781507951"/>
      </c:scatterChart>
      <c:valAx>
        <c:axId val="781495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07951"/>
        <c:crosses val="autoZero"/>
        <c:crossBetween val="midCat"/>
      </c:valAx>
      <c:valAx>
        <c:axId val="78150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495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DATA1!$G$3:$G$20</c:f>
              <c:numCache>
                <c:formatCode>General</c:formatCode>
                <c:ptCount val="1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0.9</c:v>
                </c:pt>
                <c:pt idx="5">
                  <c:v>1</c:v>
                </c:pt>
                <c:pt idx="6">
                  <c:v>1.1000000000000001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</c:v>
                </c:pt>
                <c:pt idx="16">
                  <c:v>2.1</c:v>
                </c:pt>
                <c:pt idx="17">
                  <c:v>2.2999999999999998</c:v>
                </c:pt>
              </c:numCache>
            </c:numRef>
          </c:xVal>
          <c:yVal>
            <c:numRef>
              <c:f>DATA1!$I$3:$I$20</c:f>
              <c:numCache>
                <c:formatCode>General</c:formatCode>
                <c:ptCount val="18"/>
                <c:pt idx="0">
                  <c:v>0.3499999999999992</c:v>
                </c:pt>
                <c:pt idx="1">
                  <c:v>0.50000000000000044</c:v>
                </c:pt>
                <c:pt idx="2">
                  <c:v>0.55000000000000171</c:v>
                </c:pt>
                <c:pt idx="3">
                  <c:v>0.86666666666666581</c:v>
                </c:pt>
                <c:pt idx="4">
                  <c:v>1.2000000000000013</c:v>
                </c:pt>
                <c:pt idx="5">
                  <c:v>1.3999999999999955</c:v>
                </c:pt>
                <c:pt idx="6">
                  <c:v>1.6000000000000036</c:v>
                </c:pt>
                <c:pt idx="7">
                  <c:v>1.8</c:v>
                </c:pt>
                <c:pt idx="8">
                  <c:v>1.7000000000000015</c:v>
                </c:pt>
                <c:pt idx="9">
                  <c:v>1.4</c:v>
                </c:pt>
                <c:pt idx="10">
                  <c:v>1.2</c:v>
                </c:pt>
                <c:pt idx="11">
                  <c:v>0.99999999999999778</c:v>
                </c:pt>
                <c:pt idx="12">
                  <c:v>0.8</c:v>
                </c:pt>
                <c:pt idx="13">
                  <c:v>0.70000000000000373</c:v>
                </c:pt>
                <c:pt idx="14">
                  <c:v>0.59999999999999554</c:v>
                </c:pt>
                <c:pt idx="15">
                  <c:v>0.60000000000000442</c:v>
                </c:pt>
                <c:pt idx="16">
                  <c:v>0.4499999999999999</c:v>
                </c:pt>
                <c:pt idx="17">
                  <c:v>0.37499999999999833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26-45AE-8214-6D735FDA0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486735"/>
        <c:axId val="781492559"/>
      </c:scatterChart>
      <c:valAx>
        <c:axId val="781486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492559"/>
        <c:crosses val="autoZero"/>
        <c:crossBetween val="midCat"/>
      </c:valAx>
      <c:valAx>
        <c:axId val="781492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486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DATA1!$J$3:$J$24</c:f>
              <c:numCache>
                <c:formatCode>General</c:formatCode>
                <c:ptCount val="2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0.9</c:v>
                </c:pt>
                <c:pt idx="6">
                  <c:v>1</c:v>
                </c:pt>
                <c:pt idx="7">
                  <c:v>1.1000000000000001</c:v>
                </c:pt>
                <c:pt idx="8">
                  <c:v>1.2</c:v>
                </c:pt>
                <c:pt idx="9">
                  <c:v>1.3</c:v>
                </c:pt>
                <c:pt idx="10">
                  <c:v>1.4</c:v>
                </c:pt>
                <c:pt idx="11">
                  <c:v>1.5</c:v>
                </c:pt>
                <c:pt idx="12">
                  <c:v>1.6</c:v>
                </c:pt>
                <c:pt idx="13">
                  <c:v>1.7</c:v>
                </c:pt>
                <c:pt idx="14">
                  <c:v>1.8</c:v>
                </c:pt>
                <c:pt idx="15">
                  <c:v>1.9</c:v>
                </c:pt>
                <c:pt idx="16">
                  <c:v>2</c:v>
                </c:pt>
                <c:pt idx="17">
                  <c:v>2.1</c:v>
                </c:pt>
                <c:pt idx="18">
                  <c:v>2.2000000000000002</c:v>
                </c:pt>
                <c:pt idx="19">
                  <c:v>2.2999999999999998</c:v>
                </c:pt>
                <c:pt idx="20">
                  <c:v>2.5</c:v>
                </c:pt>
                <c:pt idx="21">
                  <c:v>2.9</c:v>
                </c:pt>
              </c:numCache>
            </c:numRef>
          </c:xVal>
          <c:yVal>
            <c:numRef>
              <c:f>DATA1!$L$3:$L$24</c:f>
              <c:numCache>
                <c:formatCode>General</c:formatCode>
                <c:ptCount val="22"/>
                <c:pt idx="0">
                  <c:v>0.24999999999999911</c:v>
                </c:pt>
                <c:pt idx="1">
                  <c:v>0.30000000000000027</c:v>
                </c:pt>
                <c:pt idx="2">
                  <c:v>0.34999999999999926</c:v>
                </c:pt>
                <c:pt idx="3">
                  <c:v>0.45000000000000134</c:v>
                </c:pt>
                <c:pt idx="4">
                  <c:v>0.49999999999999833</c:v>
                </c:pt>
                <c:pt idx="5">
                  <c:v>0.50000000000000278</c:v>
                </c:pt>
                <c:pt idx="6">
                  <c:v>0.59999999999999554</c:v>
                </c:pt>
                <c:pt idx="7">
                  <c:v>0.80000000000000182</c:v>
                </c:pt>
                <c:pt idx="8">
                  <c:v>0.8</c:v>
                </c:pt>
                <c:pt idx="9">
                  <c:v>1.0000000000000022</c:v>
                </c:pt>
                <c:pt idx="10">
                  <c:v>1.2</c:v>
                </c:pt>
                <c:pt idx="11">
                  <c:v>1.4999999999999978</c:v>
                </c:pt>
                <c:pt idx="12">
                  <c:v>1.7000000000000015</c:v>
                </c:pt>
                <c:pt idx="13">
                  <c:v>1.6</c:v>
                </c:pt>
                <c:pt idx="14">
                  <c:v>1.5999999999999992</c:v>
                </c:pt>
                <c:pt idx="15">
                  <c:v>1.3000000000000023</c:v>
                </c:pt>
                <c:pt idx="16">
                  <c:v>1.2999999999999978</c:v>
                </c:pt>
                <c:pt idx="17">
                  <c:v>0.8999999999999978</c:v>
                </c:pt>
                <c:pt idx="18">
                  <c:v>0.9000000000000018</c:v>
                </c:pt>
                <c:pt idx="19">
                  <c:v>0.64999999999999891</c:v>
                </c:pt>
                <c:pt idx="20">
                  <c:v>0.47500000000000109</c:v>
                </c:pt>
                <c:pt idx="21">
                  <c:v>0.32499999999999979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3A-4182-AF1D-AC26A9896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503791"/>
        <c:axId val="781509615"/>
      </c:scatterChart>
      <c:valAx>
        <c:axId val="781503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09615"/>
        <c:crosses val="autoZero"/>
        <c:crossBetween val="midCat"/>
      </c:valAx>
      <c:valAx>
        <c:axId val="781509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50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DATA1!$M$3:$M$19</c:f>
              <c:numCache>
                <c:formatCode>General</c:formatCode>
                <c:ptCount val="17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2.25</c:v>
                </c:pt>
                <c:pt idx="9">
                  <c:v>2.4</c:v>
                </c:pt>
                <c:pt idx="10">
                  <c:v>2.65</c:v>
                </c:pt>
                <c:pt idx="11">
                  <c:v>2.8</c:v>
                </c:pt>
                <c:pt idx="12">
                  <c:v>2.95</c:v>
                </c:pt>
                <c:pt idx="13">
                  <c:v>3.1</c:v>
                </c:pt>
                <c:pt idx="14">
                  <c:v>3.25</c:v>
                </c:pt>
                <c:pt idx="15">
                  <c:v>3.4</c:v>
                </c:pt>
                <c:pt idx="16">
                  <c:v>3.7</c:v>
                </c:pt>
              </c:numCache>
            </c:numRef>
          </c:xVal>
          <c:yVal>
            <c:numRef>
              <c:f>DATA1!$O$3:$O$19</c:f>
              <c:numCache>
                <c:formatCode>General</c:formatCode>
                <c:ptCount val="17"/>
                <c:pt idx="0">
                  <c:v>0.16666666666666757</c:v>
                </c:pt>
                <c:pt idx="1">
                  <c:v>0.23333333333333281</c:v>
                </c:pt>
                <c:pt idx="2">
                  <c:v>0.29999999999999949</c:v>
                </c:pt>
                <c:pt idx="3">
                  <c:v>0.3333333333333337</c:v>
                </c:pt>
                <c:pt idx="4">
                  <c:v>0.46666666666666701</c:v>
                </c:pt>
                <c:pt idx="5">
                  <c:v>0.66666666666666563</c:v>
                </c:pt>
                <c:pt idx="6">
                  <c:v>1.0333333333333334</c:v>
                </c:pt>
                <c:pt idx="7">
                  <c:v>1.2000000000000017</c:v>
                </c:pt>
                <c:pt idx="8">
                  <c:v>1.2000000000000017</c:v>
                </c:pt>
                <c:pt idx="9">
                  <c:v>1.3199999999999985</c:v>
                </c:pt>
                <c:pt idx="10">
                  <c:v>1.4666666666666659</c:v>
                </c:pt>
                <c:pt idx="11">
                  <c:v>0.9333333333333349</c:v>
                </c:pt>
                <c:pt idx="12">
                  <c:v>0.66666666666666474</c:v>
                </c:pt>
                <c:pt idx="13">
                  <c:v>0.59999999999999942</c:v>
                </c:pt>
                <c:pt idx="14">
                  <c:v>0.60000000000000531</c:v>
                </c:pt>
                <c:pt idx="15">
                  <c:v>0.36666666666666442</c:v>
                </c:pt>
                <c:pt idx="16">
                  <c:v>0.36666666666666797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72-4E81-9D8A-4ABD05CD4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737711"/>
        <c:axId val="782728559"/>
      </c:scatterChart>
      <c:valAx>
        <c:axId val="78273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728559"/>
        <c:crosses val="autoZero"/>
        <c:crossBetween val="midCat"/>
      </c:valAx>
      <c:valAx>
        <c:axId val="78272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737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DATA2!$A$3:$A$16</c:f>
              <c:numCache>
                <c:formatCode>General</c:formatCode>
                <c:ptCount val="1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</c:numCache>
            </c:numRef>
          </c:xVal>
          <c:yVal>
            <c:numRef>
              <c:f>DATA2!$C$3:$C$16</c:f>
              <c:numCache>
                <c:formatCode>General</c:formatCode>
                <c:ptCount val="14"/>
                <c:pt idx="0">
                  <c:v>2.0000000000000018</c:v>
                </c:pt>
                <c:pt idx="1">
                  <c:v>1.9999999999999973</c:v>
                </c:pt>
                <c:pt idx="2">
                  <c:v>1.4000000000000015</c:v>
                </c:pt>
                <c:pt idx="3">
                  <c:v>1.0999999999999983</c:v>
                </c:pt>
                <c:pt idx="4">
                  <c:v>1.1000000000000034</c:v>
                </c:pt>
                <c:pt idx="5">
                  <c:v>0.8999999999999988</c:v>
                </c:pt>
                <c:pt idx="6">
                  <c:v>0.5999999999999962</c:v>
                </c:pt>
                <c:pt idx="7">
                  <c:v>0.70000000000000218</c:v>
                </c:pt>
                <c:pt idx="8">
                  <c:v>0.60000000000000508</c:v>
                </c:pt>
                <c:pt idx="9">
                  <c:v>0.40000000000000047</c:v>
                </c:pt>
                <c:pt idx="10">
                  <c:v>0.49999999999999778</c:v>
                </c:pt>
                <c:pt idx="11">
                  <c:v>0.40000000000000091</c:v>
                </c:pt>
                <c:pt idx="12">
                  <c:v>9.9999999999997785E-2</c:v>
                </c:pt>
                <c:pt idx="13">
                  <c:v>3.523076923076923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50-433F-86BA-8A09820F1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71999"/>
        <c:axId val="907767423"/>
      </c:scatterChart>
      <c:valAx>
        <c:axId val="90777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67423"/>
        <c:crosses val="autoZero"/>
        <c:crossBetween val="midCat"/>
      </c:valAx>
      <c:valAx>
        <c:axId val="90776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1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DATA2!$D$3:$D$16</c:f>
              <c:numCache>
                <c:formatCode>General</c:formatCode>
                <c:ptCount val="14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  <c:pt idx="5">
                  <c:v>0.8</c:v>
                </c:pt>
                <c:pt idx="6">
                  <c:v>0.9</c:v>
                </c:pt>
                <c:pt idx="7">
                  <c:v>1</c:v>
                </c:pt>
                <c:pt idx="8">
                  <c:v>1.1000000000000001</c:v>
                </c:pt>
                <c:pt idx="9">
                  <c:v>1.2</c:v>
                </c:pt>
                <c:pt idx="10">
                  <c:v>1.3</c:v>
                </c:pt>
                <c:pt idx="11">
                  <c:v>1.4</c:v>
                </c:pt>
                <c:pt idx="12">
                  <c:v>1.5</c:v>
                </c:pt>
                <c:pt idx="13">
                  <c:v>1.6</c:v>
                </c:pt>
              </c:numCache>
            </c:numRef>
          </c:xVal>
          <c:yVal>
            <c:numRef>
              <c:f>DATA2!$F$3:$F$16</c:f>
              <c:numCache>
                <c:formatCode>General</c:formatCode>
                <c:ptCount val="14"/>
                <c:pt idx="0">
                  <c:v>0.75999999999999979</c:v>
                </c:pt>
                <c:pt idx="1">
                  <c:v>1.2400000000000002</c:v>
                </c:pt>
                <c:pt idx="2">
                  <c:v>1.4999999999999996</c:v>
                </c:pt>
                <c:pt idx="3">
                  <c:v>1.6999999999999997</c:v>
                </c:pt>
                <c:pt idx="4">
                  <c:v>1.9000000000000021</c:v>
                </c:pt>
                <c:pt idx="5">
                  <c:v>1.399999999999997</c:v>
                </c:pt>
                <c:pt idx="6">
                  <c:v>1.500000000000004</c:v>
                </c:pt>
                <c:pt idx="7">
                  <c:v>0.99999999999999556</c:v>
                </c:pt>
                <c:pt idx="8">
                  <c:v>1.1000000000000048</c:v>
                </c:pt>
                <c:pt idx="9">
                  <c:v>0.69999999999999329</c:v>
                </c:pt>
                <c:pt idx="10">
                  <c:v>0.70000000000000373</c:v>
                </c:pt>
                <c:pt idx="11">
                  <c:v>0.60000000000000442</c:v>
                </c:pt>
                <c:pt idx="12">
                  <c:v>0.49999999999999778</c:v>
                </c:pt>
                <c:pt idx="13">
                  <c:v>0.30000000000000288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5-4F23-8472-32955B726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71999"/>
        <c:axId val="907772415"/>
      </c:scatterChart>
      <c:valAx>
        <c:axId val="90777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2415"/>
        <c:crosses val="autoZero"/>
        <c:crossBetween val="midCat"/>
      </c:valAx>
      <c:valAx>
        <c:axId val="90777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1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DATA2!$G$3:$G$20</c:f>
              <c:numCache>
                <c:formatCode>General</c:formatCode>
                <c:ptCount val="18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0.9</c:v>
                </c:pt>
                <c:pt idx="5">
                  <c:v>1</c:v>
                </c:pt>
                <c:pt idx="6">
                  <c:v>1.1000000000000001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</c:v>
                </c:pt>
                <c:pt idx="16">
                  <c:v>2.1</c:v>
                </c:pt>
                <c:pt idx="17">
                  <c:v>2.2999999999999998</c:v>
                </c:pt>
              </c:numCache>
            </c:numRef>
          </c:xVal>
          <c:yVal>
            <c:numRef>
              <c:f>DATA2!$I$3:$I$20</c:f>
              <c:numCache>
                <c:formatCode>General</c:formatCode>
                <c:ptCount val="18"/>
                <c:pt idx="0">
                  <c:v>0.3499999999999992</c:v>
                </c:pt>
                <c:pt idx="1">
                  <c:v>0.40000000000000036</c:v>
                </c:pt>
                <c:pt idx="2">
                  <c:v>0.64999999999999958</c:v>
                </c:pt>
                <c:pt idx="3">
                  <c:v>0.86666666666666736</c:v>
                </c:pt>
                <c:pt idx="4">
                  <c:v>1.2999999999999992</c:v>
                </c:pt>
                <c:pt idx="5">
                  <c:v>1.2</c:v>
                </c:pt>
                <c:pt idx="6">
                  <c:v>1.7000000000000015</c:v>
                </c:pt>
                <c:pt idx="7">
                  <c:v>1.8</c:v>
                </c:pt>
                <c:pt idx="8">
                  <c:v>1.5000000000000011</c:v>
                </c:pt>
                <c:pt idx="9">
                  <c:v>1.4</c:v>
                </c:pt>
                <c:pt idx="10">
                  <c:v>1.2</c:v>
                </c:pt>
                <c:pt idx="11">
                  <c:v>0.99999999999999778</c:v>
                </c:pt>
                <c:pt idx="12">
                  <c:v>0.8</c:v>
                </c:pt>
                <c:pt idx="13">
                  <c:v>0.70000000000000373</c:v>
                </c:pt>
                <c:pt idx="14">
                  <c:v>0.59999999999999554</c:v>
                </c:pt>
                <c:pt idx="15">
                  <c:v>0.60000000000000442</c:v>
                </c:pt>
                <c:pt idx="16">
                  <c:v>0.4499999999999999</c:v>
                </c:pt>
                <c:pt idx="17">
                  <c:v>0.37499999999999833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DA-40AC-A103-9D618036B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79071"/>
        <c:axId val="907776991"/>
      </c:scatterChart>
      <c:valAx>
        <c:axId val="907779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6991"/>
        <c:crosses val="autoZero"/>
        <c:crossBetween val="midCat"/>
      </c:valAx>
      <c:valAx>
        <c:axId val="907776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79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215264</xdr:colOff>
      <xdr:row>8</xdr:row>
      <xdr:rowOff>134780</xdr:rowOff>
    </xdr:from>
    <xdr:to>
      <xdr:col>18</xdr:col>
      <xdr:colOff>253364</xdr:colOff>
      <xdr:row>23</xdr:row>
      <xdr:rowOff>163355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9524</xdr:rowOff>
    </xdr:from>
    <xdr:to>
      <xdr:col>3</xdr:col>
      <xdr:colOff>0</xdr:colOff>
      <xdr:row>33</xdr:row>
      <xdr:rowOff>42863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14288</xdr:colOff>
      <xdr:row>24</xdr:row>
      <xdr:rowOff>114301</xdr:rowOff>
    </xdr:from>
    <xdr:to>
      <xdr:col>6</xdr:col>
      <xdr:colOff>19050</xdr:colOff>
      <xdr:row>34</xdr:row>
      <xdr:rowOff>88106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30957</xdr:colOff>
      <xdr:row>25</xdr:row>
      <xdr:rowOff>28575</xdr:rowOff>
    </xdr:from>
    <xdr:to>
      <xdr:col>8</xdr:col>
      <xdr:colOff>628651</xdr:colOff>
      <xdr:row>33</xdr:row>
      <xdr:rowOff>147639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16669</xdr:colOff>
      <xdr:row>25</xdr:row>
      <xdr:rowOff>26193</xdr:rowOff>
    </xdr:from>
    <xdr:to>
      <xdr:col>12</xdr:col>
      <xdr:colOff>28576</xdr:colOff>
      <xdr:row>34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54769</xdr:colOff>
      <xdr:row>25</xdr:row>
      <xdr:rowOff>40480</xdr:rowOff>
    </xdr:from>
    <xdr:to>
      <xdr:col>15</xdr:col>
      <xdr:colOff>4763</xdr:colOff>
      <xdr:row>33</xdr:row>
      <xdr:rowOff>47625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157161</xdr:rowOff>
    </xdr:from>
    <xdr:to>
      <xdr:col>2</xdr:col>
      <xdr:colOff>633413</xdr:colOff>
      <xdr:row>29</xdr:row>
      <xdr:rowOff>116679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559593</xdr:colOff>
      <xdr:row>16</xdr:row>
      <xdr:rowOff>45243</xdr:rowOff>
    </xdr:from>
    <xdr:to>
      <xdr:col>5</xdr:col>
      <xdr:colOff>642938</xdr:colOff>
      <xdr:row>28</xdr:row>
      <xdr:rowOff>90488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21431</xdr:colOff>
      <xdr:row>16</xdr:row>
      <xdr:rowOff>57150</xdr:rowOff>
    </xdr:from>
    <xdr:to>
      <xdr:col>9</xdr:col>
      <xdr:colOff>33338</xdr:colOff>
      <xdr:row>28</xdr:row>
      <xdr:rowOff>85725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7144</xdr:colOff>
      <xdr:row>18</xdr:row>
      <xdr:rowOff>9525</xdr:rowOff>
    </xdr:from>
    <xdr:to>
      <xdr:col>12</xdr:col>
      <xdr:colOff>23813</xdr:colOff>
      <xdr:row>27</xdr:row>
      <xdr:rowOff>107156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623888</xdr:colOff>
      <xdr:row>19</xdr:row>
      <xdr:rowOff>100013</xdr:rowOff>
    </xdr:from>
    <xdr:to>
      <xdr:col>15</xdr:col>
      <xdr:colOff>42863</xdr:colOff>
      <xdr:row>29</xdr:row>
      <xdr:rowOff>178593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396240</xdr:colOff>
      <xdr:row>21</xdr:row>
      <xdr:rowOff>38100</xdr:rowOff>
    </xdr:from>
    <xdr:to>
      <xdr:col>10</xdr:col>
      <xdr:colOff>7620</xdr:colOff>
      <xdr:row>31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C28D9-146F-484B-8E7C-4E1AEFE4B1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251460</xdr:colOff>
      <xdr:row>25</xdr:row>
      <xdr:rowOff>30480</xdr:rowOff>
    </xdr:from>
    <xdr:to>
      <xdr:col>12</xdr:col>
      <xdr:colOff>472440</xdr:colOff>
      <xdr:row>38</xdr:row>
      <xdr:rowOff>41910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B7CEE18-B55D-4749-970C-A32FA7EB92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137160</xdr:colOff>
      <xdr:row>20</xdr:row>
      <xdr:rowOff>68580</xdr:rowOff>
    </xdr:from>
    <xdr:to>
      <xdr:col>16</xdr:col>
      <xdr:colOff>281940</xdr:colOff>
      <xdr:row>30</xdr:row>
      <xdr:rowOff>64770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A8A4D1B-D89D-4E41-A19A-952CD1574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76200</xdr:colOff>
      <xdr:row>17</xdr:row>
      <xdr:rowOff>137160</xdr:rowOff>
    </xdr:from>
    <xdr:to>
      <xdr:col>6</xdr:col>
      <xdr:colOff>579120</xdr:colOff>
      <xdr:row>29</xdr:row>
      <xdr:rowOff>118110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BD5CD5D-C2D6-4160-8242-12294D32B4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7"/>
  <sheetViews>
    <sheetView workbookViewId="0">
      <selection activeCell="J3" sqref="J3:J7"/>
    </sheetView>
  </sheetViews>
  <sheetFormatPr defaultRowHeight="14.4" x14ac:dyDescent="0.3"/>
  <cols>
    <col min="5" max="5" width="10.88671875" customWidth="1"/>
    <col min="6" max="6" width="11.88671875" customWidth="1"/>
  </cols>
  <sheetData>
    <row r="2" spans="2:15" x14ac:dyDescent="0.3">
      <c r="D2" t="s">
        <v>21</v>
      </c>
      <c r="E2" t="s">
        <v>22</v>
      </c>
      <c r="F2" t="s">
        <v>23</v>
      </c>
      <c r="H2" t="s">
        <v>24</v>
      </c>
      <c r="I2" t="s">
        <v>27</v>
      </c>
      <c r="J2" t="s">
        <v>28</v>
      </c>
      <c r="K2" t="s">
        <v>26</v>
      </c>
      <c r="L2" t="s">
        <v>25</v>
      </c>
    </row>
    <row r="3" spans="2:15" x14ac:dyDescent="0.3">
      <c r="B3" t="s">
        <v>16</v>
      </c>
      <c r="D3">
        <v>0.36420000000000002</v>
      </c>
      <c r="E3">
        <v>1.2192000000000001</v>
      </c>
      <c r="F3">
        <v>0.44190000000000002</v>
      </c>
      <c r="H3">
        <f>(F3-D3)/(E3-D3)*100</f>
        <v>9.087719298245613</v>
      </c>
      <c r="I3">
        <f>AVERAGE(N3:O3)</f>
        <v>9.1345029239766085</v>
      </c>
      <c r="J3">
        <f>_xlfn.STDEV.P(N3:O3)</f>
        <v>4.67836257309946E-2</v>
      </c>
      <c r="K3">
        <f>E3-D3</f>
        <v>0.85499999999999998</v>
      </c>
      <c r="L3">
        <f>F3-D3</f>
        <v>7.7699999999999991E-2</v>
      </c>
      <c r="M3">
        <v>7.85E-2</v>
      </c>
      <c r="N3">
        <f>L3/K3*100</f>
        <v>9.087719298245613</v>
      </c>
      <c r="O3">
        <f>M3/K3*100</f>
        <v>9.1812865497076022</v>
      </c>
    </row>
    <row r="4" spans="2:15" x14ac:dyDescent="0.3">
      <c r="B4" t="s">
        <v>17</v>
      </c>
      <c r="D4">
        <v>0.313</v>
      </c>
      <c r="E4">
        <v>1.9916</v>
      </c>
      <c r="F4">
        <v>0.46489999999999998</v>
      </c>
      <c r="H4">
        <f t="shared" ref="H4:H7" si="0">(F4-D4)/(E4-D4)*100</f>
        <v>9.0492076730608826</v>
      </c>
      <c r="I4">
        <f t="shared" ref="I4:I7" si="1">AVERAGE(N4:O4)</f>
        <v>9.105802454426307</v>
      </c>
      <c r="J4">
        <f t="shared" ref="J4:J7" si="2">_xlfn.STDEV.P(N4:O4)</f>
        <v>5.6594781365423508E-2</v>
      </c>
      <c r="K4">
        <f>E4-D4</f>
        <v>1.6786000000000001</v>
      </c>
      <c r="L4">
        <f>F4-D4</f>
        <v>0.15189999999999998</v>
      </c>
      <c r="M4">
        <v>0.15379999999999999</v>
      </c>
      <c r="N4">
        <f t="shared" ref="N4:N6" si="3">L4/K4*100</f>
        <v>9.0492076730608826</v>
      </c>
      <c r="O4">
        <f>M4/K4*100</f>
        <v>9.1623972357917296</v>
      </c>
    </row>
    <row r="5" spans="2:15" x14ac:dyDescent="0.3">
      <c r="B5" t="s">
        <v>18</v>
      </c>
      <c r="D5">
        <v>0.32650000000000001</v>
      </c>
      <c r="E5">
        <v>2.3248000000000002</v>
      </c>
      <c r="F5">
        <v>0.50800000000000001</v>
      </c>
      <c r="H5">
        <f t="shared" si="0"/>
        <v>9.0827203122654243</v>
      </c>
      <c r="I5">
        <f t="shared" si="1"/>
        <v>9.0702096782264903</v>
      </c>
      <c r="J5">
        <f t="shared" si="2"/>
        <v>1.2510634038933155E-2</v>
      </c>
      <c r="K5">
        <f>E5-D5</f>
        <v>1.9983000000000002</v>
      </c>
      <c r="L5">
        <f>F5-D5</f>
        <v>0.18149999999999999</v>
      </c>
      <c r="M5">
        <v>0.18099999999999999</v>
      </c>
      <c r="N5">
        <f t="shared" si="3"/>
        <v>9.0827203122654243</v>
      </c>
      <c r="O5">
        <f t="shared" ref="O5:O7" si="4">M5/K5*100</f>
        <v>9.057699044187558</v>
      </c>
    </row>
    <row r="6" spans="2:15" x14ac:dyDescent="0.3">
      <c r="B6" t="s">
        <v>19</v>
      </c>
      <c r="D6">
        <v>0.32979999999999998</v>
      </c>
      <c r="E6">
        <v>2.1040000000000001</v>
      </c>
      <c r="F6">
        <v>0.49909999999999999</v>
      </c>
      <c r="H6">
        <f t="shared" si="0"/>
        <v>9.5423289369856832</v>
      </c>
      <c r="I6">
        <f t="shared" si="1"/>
        <v>9.5761469958291059</v>
      </c>
      <c r="J6">
        <f t="shared" si="2"/>
        <v>3.3818058843423593E-2</v>
      </c>
      <c r="K6">
        <f>E6-D6</f>
        <v>1.7742</v>
      </c>
      <c r="L6">
        <f>F6-D6</f>
        <v>0.16930000000000001</v>
      </c>
      <c r="M6">
        <v>0.17050000000000001</v>
      </c>
      <c r="N6">
        <f t="shared" si="3"/>
        <v>9.5423289369856832</v>
      </c>
      <c r="O6">
        <f t="shared" si="4"/>
        <v>9.6099650546725304</v>
      </c>
    </row>
    <row r="7" spans="2:15" x14ac:dyDescent="0.3">
      <c r="B7" t="s">
        <v>20</v>
      </c>
      <c r="D7">
        <v>0.35659999999999997</v>
      </c>
      <c r="E7">
        <v>2.2530999999999999</v>
      </c>
      <c r="F7">
        <v>0.54020000000000001</v>
      </c>
      <c r="H7">
        <f t="shared" si="0"/>
        <v>9.6809912997627237</v>
      </c>
      <c r="I7">
        <f t="shared" si="1"/>
        <v>9.7205378328499883</v>
      </c>
      <c r="J7">
        <f t="shared" si="2"/>
        <v>3.9546533087264635E-2</v>
      </c>
      <c r="K7">
        <f>E7-D7</f>
        <v>1.8964999999999999</v>
      </c>
      <c r="L7">
        <f>F7-D7</f>
        <v>0.18360000000000004</v>
      </c>
      <c r="M7">
        <v>0.18509999999999999</v>
      </c>
      <c r="N7">
        <f>L7/K7*100</f>
        <v>9.6809912997627237</v>
      </c>
      <c r="O7">
        <f t="shared" si="4"/>
        <v>9.7600843659372529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workbookViewId="0">
      <selection activeCell="O11" sqref="O11"/>
    </sheetView>
  </sheetViews>
  <sheetFormatPr defaultRowHeight="14.4" x14ac:dyDescent="0.3"/>
  <sheetData>
    <row r="1" spans="1:15" x14ac:dyDescent="0.3">
      <c r="A1" t="s">
        <v>33</v>
      </c>
      <c r="B1">
        <f>MAX(C3:C15)</f>
        <v>1.8999999999999995</v>
      </c>
      <c r="C1" s="1" t="s">
        <v>34</v>
      </c>
      <c r="D1" t="s">
        <v>33</v>
      </c>
      <c r="E1">
        <f>MAX(F3:F16)</f>
        <v>1.8999999999999977</v>
      </c>
      <c r="F1" s="1">
        <f>D7</f>
        <v>0.7</v>
      </c>
      <c r="G1" t="s">
        <v>33</v>
      </c>
      <c r="H1">
        <f>MAX(I3:I20)</f>
        <v>1.8</v>
      </c>
      <c r="I1" s="1">
        <f>G10</f>
        <v>1.2</v>
      </c>
      <c r="J1" t="s">
        <v>33</v>
      </c>
      <c r="K1">
        <f>MAX(L3:L24)</f>
        <v>1.7000000000000015</v>
      </c>
      <c r="L1" s="1">
        <f>J15</f>
        <v>1.6</v>
      </c>
      <c r="M1" t="s">
        <v>33</v>
      </c>
      <c r="N1">
        <f>MAX(O3:O19)</f>
        <v>1.4666666666666659</v>
      </c>
      <c r="O1" s="1">
        <f>M13</f>
        <v>2.65</v>
      </c>
    </row>
    <row r="2" spans="1:15" x14ac:dyDescent="0.3">
      <c r="A2" t="s">
        <v>0</v>
      </c>
      <c r="B2" t="s">
        <v>15</v>
      </c>
      <c r="C2" t="s">
        <v>2</v>
      </c>
      <c r="D2" t="s">
        <v>0</v>
      </c>
      <c r="E2" t="s">
        <v>1</v>
      </c>
      <c r="F2" t="s">
        <v>2</v>
      </c>
      <c r="G2" t="s">
        <v>0</v>
      </c>
      <c r="H2" t="s">
        <v>3</v>
      </c>
      <c r="I2" t="s">
        <v>2</v>
      </c>
      <c r="J2" t="s">
        <v>0</v>
      </c>
      <c r="K2" t="s">
        <v>4</v>
      </c>
      <c r="L2" t="s">
        <v>2</v>
      </c>
      <c r="M2" t="s">
        <v>0</v>
      </c>
      <c r="N2" t="s">
        <v>5</v>
      </c>
      <c r="O2" t="s">
        <v>2</v>
      </c>
    </row>
    <row r="3" spans="1:15" x14ac:dyDescent="0.3">
      <c r="A3">
        <v>0</v>
      </c>
      <c r="B3">
        <v>3.39</v>
      </c>
      <c r="C3">
        <f>(B4-B3)/(A4-A3)</f>
        <v>1.8999999999999995</v>
      </c>
      <c r="D3">
        <v>0</v>
      </c>
      <c r="E3">
        <v>2.68</v>
      </c>
      <c r="F3">
        <f>(E4-E3)/(D4-D3)</f>
        <v>0.71999999999999886</v>
      </c>
      <c r="G3">
        <v>0</v>
      </c>
      <c r="H3">
        <v>2.46</v>
      </c>
      <c r="I3">
        <f>(H4-H3)/(G4-G3)</f>
        <v>0.3499999999999992</v>
      </c>
      <c r="J3">
        <v>0</v>
      </c>
      <c r="K3">
        <v>2.33</v>
      </c>
      <c r="L3">
        <f>(K4-K3)/(J4-J3)</f>
        <v>0.24999999999999911</v>
      </c>
      <c r="M3">
        <v>0</v>
      </c>
      <c r="N3">
        <v>2.15</v>
      </c>
      <c r="O3">
        <f>(N4-N3)/(M4-M3)</f>
        <v>0.16666666666666757</v>
      </c>
    </row>
    <row r="4" spans="1:15" x14ac:dyDescent="0.3">
      <c r="A4">
        <v>0.1</v>
      </c>
      <c r="B4">
        <v>3.58</v>
      </c>
      <c r="C4">
        <f t="shared" ref="C4:C16" si="0">(B5-B4)/(A5-A4)</f>
        <v>1.8999999999999995</v>
      </c>
      <c r="D4">
        <v>0.25</v>
      </c>
      <c r="E4">
        <v>2.86</v>
      </c>
      <c r="F4">
        <f t="shared" ref="F4:F17" si="1">(E5-E4)/(D5-D4)</f>
        <v>1.2000000000000011</v>
      </c>
      <c r="G4">
        <v>0.2</v>
      </c>
      <c r="H4">
        <v>2.5299999999999998</v>
      </c>
      <c r="I4">
        <f t="shared" ref="I4:I21" si="2">(H5-H4)/(G5-G4)</f>
        <v>0.50000000000000044</v>
      </c>
      <c r="J4">
        <v>0.2</v>
      </c>
      <c r="K4">
        <v>2.38</v>
      </c>
      <c r="L4">
        <f t="shared" ref="L4:L25" si="3">(K5-K4)/(J5-J4)</f>
        <v>0.30000000000000027</v>
      </c>
      <c r="M4">
        <v>0.3</v>
      </c>
      <c r="N4">
        <v>2.2000000000000002</v>
      </c>
      <c r="O4">
        <f t="shared" ref="O4:O20" si="4">(N5-N4)/(M5-M4)</f>
        <v>0.23333333333333281</v>
      </c>
    </row>
    <row r="5" spans="1:15" x14ac:dyDescent="0.3">
      <c r="A5">
        <v>0.2</v>
      </c>
      <c r="B5">
        <v>3.77</v>
      </c>
      <c r="C5">
        <f t="shared" si="0"/>
        <v>1.4999999999999996</v>
      </c>
      <c r="D5">
        <v>0.5</v>
      </c>
      <c r="E5">
        <v>3.16</v>
      </c>
      <c r="F5">
        <f t="shared" si="1"/>
        <v>1.5999999999999974</v>
      </c>
      <c r="G5">
        <v>0.4</v>
      </c>
      <c r="H5">
        <v>2.63</v>
      </c>
      <c r="I5">
        <f t="shared" si="2"/>
        <v>0.55000000000000171</v>
      </c>
      <c r="J5">
        <v>0.4</v>
      </c>
      <c r="K5">
        <v>2.44</v>
      </c>
      <c r="L5">
        <f t="shared" si="3"/>
        <v>0.34999999999999926</v>
      </c>
      <c r="M5">
        <v>0.6</v>
      </c>
      <c r="N5">
        <v>2.27</v>
      </c>
      <c r="O5">
        <f t="shared" si="4"/>
        <v>0.29999999999999949</v>
      </c>
    </row>
    <row r="6" spans="1:15" x14ac:dyDescent="0.3">
      <c r="A6">
        <v>0.3</v>
      </c>
      <c r="B6">
        <v>3.92</v>
      </c>
      <c r="C6">
        <f t="shared" si="0"/>
        <v>1.2000000000000006</v>
      </c>
      <c r="D6">
        <v>0.6</v>
      </c>
      <c r="E6">
        <v>3.32</v>
      </c>
      <c r="F6">
        <f t="shared" si="1"/>
        <v>1.7000000000000042</v>
      </c>
      <c r="G6">
        <v>0.6</v>
      </c>
      <c r="H6">
        <v>2.74</v>
      </c>
      <c r="I6">
        <f t="shared" si="2"/>
        <v>0.86666666666666581</v>
      </c>
      <c r="J6">
        <v>0.6</v>
      </c>
      <c r="K6">
        <v>2.5099999999999998</v>
      </c>
      <c r="L6">
        <f t="shared" si="3"/>
        <v>0.45000000000000134</v>
      </c>
      <c r="M6">
        <v>0.9</v>
      </c>
      <c r="N6">
        <v>2.36</v>
      </c>
      <c r="O6">
        <f t="shared" si="4"/>
        <v>0.3333333333333337</v>
      </c>
    </row>
    <row r="7" spans="1:15" x14ac:dyDescent="0.3">
      <c r="A7">
        <v>0.4</v>
      </c>
      <c r="B7">
        <v>4.04</v>
      </c>
      <c r="C7">
        <f t="shared" si="0"/>
        <v>1.1000000000000034</v>
      </c>
      <c r="D7" s="10">
        <v>0.7</v>
      </c>
      <c r="E7" s="1">
        <v>3.49</v>
      </c>
      <c r="F7" s="1">
        <f t="shared" si="1"/>
        <v>1.8999999999999977</v>
      </c>
      <c r="G7">
        <v>0.9</v>
      </c>
      <c r="H7">
        <v>3</v>
      </c>
      <c r="I7">
        <f t="shared" si="2"/>
        <v>1.2000000000000013</v>
      </c>
      <c r="J7">
        <v>0.8</v>
      </c>
      <c r="K7">
        <v>2.6</v>
      </c>
      <c r="L7">
        <f t="shared" si="3"/>
        <v>0.49999999999999833</v>
      </c>
      <c r="M7">
        <v>1.2</v>
      </c>
      <c r="N7">
        <v>2.46</v>
      </c>
      <c r="O7">
        <f t="shared" si="4"/>
        <v>0.46666666666666701</v>
      </c>
    </row>
    <row r="8" spans="1:15" x14ac:dyDescent="0.3">
      <c r="A8">
        <v>0.5</v>
      </c>
      <c r="B8">
        <v>4.1500000000000004</v>
      </c>
      <c r="C8">
        <f t="shared" si="0"/>
        <v>0.69999999999999407</v>
      </c>
      <c r="D8">
        <v>0.8</v>
      </c>
      <c r="E8">
        <v>3.68</v>
      </c>
      <c r="F8">
        <f t="shared" si="1"/>
        <v>1.5999999999999974</v>
      </c>
      <c r="G8">
        <v>1</v>
      </c>
      <c r="H8">
        <v>3.12</v>
      </c>
      <c r="I8">
        <f t="shared" si="2"/>
        <v>1.3999999999999955</v>
      </c>
      <c r="J8">
        <v>0.9</v>
      </c>
      <c r="K8">
        <v>2.65</v>
      </c>
      <c r="L8">
        <f t="shared" si="3"/>
        <v>0.50000000000000278</v>
      </c>
      <c r="M8">
        <v>1.5</v>
      </c>
      <c r="N8">
        <v>2.6</v>
      </c>
      <c r="O8">
        <f t="shared" si="4"/>
        <v>0.66666666666666563</v>
      </c>
    </row>
    <row r="9" spans="1:15" x14ac:dyDescent="0.3">
      <c r="A9">
        <v>0.6</v>
      </c>
      <c r="B9">
        <v>4.22</v>
      </c>
      <c r="C9">
        <f t="shared" si="0"/>
        <v>0.80000000000000093</v>
      </c>
      <c r="D9">
        <v>0.9</v>
      </c>
      <c r="E9">
        <v>3.84</v>
      </c>
      <c r="F9">
        <f t="shared" si="1"/>
        <v>1.3000000000000036</v>
      </c>
      <c r="G9">
        <v>1.1000000000000001</v>
      </c>
      <c r="H9">
        <v>3.26</v>
      </c>
      <c r="I9">
        <f t="shared" si="2"/>
        <v>1.6000000000000036</v>
      </c>
      <c r="J9">
        <v>1</v>
      </c>
      <c r="K9">
        <v>2.7</v>
      </c>
      <c r="L9">
        <f t="shared" si="3"/>
        <v>0.59999999999999554</v>
      </c>
      <c r="M9">
        <v>1.8</v>
      </c>
      <c r="N9">
        <v>2.8</v>
      </c>
      <c r="O9">
        <f t="shared" si="4"/>
        <v>1.0333333333333334</v>
      </c>
    </row>
    <row r="10" spans="1:15" x14ac:dyDescent="0.3">
      <c r="A10">
        <v>0.7</v>
      </c>
      <c r="B10">
        <v>4.3</v>
      </c>
      <c r="C10">
        <f t="shared" si="0"/>
        <v>0.60000000000000442</v>
      </c>
      <c r="D10">
        <v>1</v>
      </c>
      <c r="E10">
        <v>3.97</v>
      </c>
      <c r="F10">
        <f t="shared" si="1"/>
        <v>1.0999999999999979</v>
      </c>
      <c r="G10" s="10">
        <v>1.2</v>
      </c>
      <c r="H10" s="1">
        <v>3.42</v>
      </c>
      <c r="I10" s="1">
        <f t="shared" si="2"/>
        <v>1.8</v>
      </c>
      <c r="J10">
        <v>1.1000000000000001</v>
      </c>
      <c r="K10">
        <v>2.76</v>
      </c>
      <c r="L10">
        <f t="shared" si="3"/>
        <v>0.80000000000000182</v>
      </c>
      <c r="M10">
        <v>2.1</v>
      </c>
      <c r="N10">
        <v>3.11</v>
      </c>
      <c r="O10">
        <f t="shared" si="4"/>
        <v>1.2000000000000017</v>
      </c>
    </row>
    <row r="11" spans="1:15" x14ac:dyDescent="0.3">
      <c r="A11">
        <v>0.8</v>
      </c>
      <c r="B11">
        <v>4.3600000000000003</v>
      </c>
      <c r="C11">
        <f t="shared" si="0"/>
        <v>0.5999999999999962</v>
      </c>
      <c r="D11">
        <v>1.1000000000000001</v>
      </c>
      <c r="E11">
        <v>4.08</v>
      </c>
      <c r="F11">
        <f t="shared" si="1"/>
        <v>0.99999999999999778</v>
      </c>
      <c r="G11">
        <v>1.3</v>
      </c>
      <c r="H11">
        <v>3.6</v>
      </c>
      <c r="I11">
        <f t="shared" si="2"/>
        <v>1.7000000000000015</v>
      </c>
      <c r="J11">
        <v>1.2</v>
      </c>
      <c r="K11">
        <v>2.84</v>
      </c>
      <c r="L11">
        <f t="shared" si="3"/>
        <v>0.8</v>
      </c>
      <c r="M11">
        <v>2.25</v>
      </c>
      <c r="N11">
        <v>3.29</v>
      </c>
      <c r="O11">
        <f t="shared" si="4"/>
        <v>1.2000000000000017</v>
      </c>
    </row>
    <row r="12" spans="1:15" x14ac:dyDescent="0.3">
      <c r="A12">
        <v>0.9</v>
      </c>
      <c r="B12">
        <v>4.42</v>
      </c>
      <c r="C12">
        <f t="shared" si="0"/>
        <v>0.40000000000000047</v>
      </c>
      <c r="D12">
        <v>1.2</v>
      </c>
      <c r="E12">
        <v>4.18</v>
      </c>
      <c r="F12">
        <f t="shared" si="1"/>
        <v>0.70000000000000218</v>
      </c>
      <c r="G12">
        <v>1.4</v>
      </c>
      <c r="H12">
        <v>3.77</v>
      </c>
      <c r="I12">
        <f t="shared" si="2"/>
        <v>1.4</v>
      </c>
      <c r="J12">
        <v>1.3</v>
      </c>
      <c r="K12">
        <v>2.92</v>
      </c>
      <c r="L12">
        <f t="shared" si="3"/>
        <v>1.0000000000000022</v>
      </c>
      <c r="M12">
        <v>2.4</v>
      </c>
      <c r="N12">
        <v>3.47</v>
      </c>
      <c r="O12">
        <f t="shared" si="4"/>
        <v>1.3199999999999985</v>
      </c>
    </row>
    <row r="13" spans="1:15" x14ac:dyDescent="0.3">
      <c r="A13">
        <v>1</v>
      </c>
      <c r="B13">
        <v>4.46</v>
      </c>
      <c r="C13">
        <f t="shared" si="0"/>
        <v>0.49999999999999778</v>
      </c>
      <c r="D13">
        <v>1.3</v>
      </c>
      <c r="E13">
        <v>4.25</v>
      </c>
      <c r="F13">
        <f t="shared" si="1"/>
        <v>0.70000000000000373</v>
      </c>
      <c r="G13">
        <v>1.5</v>
      </c>
      <c r="H13">
        <v>3.91</v>
      </c>
      <c r="I13">
        <f t="shared" si="2"/>
        <v>1.2</v>
      </c>
      <c r="J13">
        <v>1.4</v>
      </c>
      <c r="K13">
        <v>3.02</v>
      </c>
      <c r="L13">
        <f t="shared" si="3"/>
        <v>1.2</v>
      </c>
      <c r="M13" s="10">
        <v>2.65</v>
      </c>
      <c r="N13" s="1">
        <v>3.8</v>
      </c>
      <c r="O13" s="1">
        <f t="shared" si="4"/>
        <v>1.4666666666666659</v>
      </c>
    </row>
    <row r="14" spans="1:15" x14ac:dyDescent="0.3">
      <c r="A14">
        <v>1.1000000000000001</v>
      </c>
      <c r="B14">
        <v>4.51</v>
      </c>
      <c r="C14">
        <f t="shared" si="0"/>
        <v>0.40000000000000091</v>
      </c>
      <c r="D14">
        <v>1.4</v>
      </c>
      <c r="E14">
        <v>4.32</v>
      </c>
      <c r="F14">
        <f t="shared" si="1"/>
        <v>0.59999999999999554</v>
      </c>
      <c r="G14">
        <v>1.6</v>
      </c>
      <c r="H14">
        <v>4.03</v>
      </c>
      <c r="I14">
        <f t="shared" si="2"/>
        <v>0.99999999999999778</v>
      </c>
      <c r="J14">
        <v>1.5</v>
      </c>
      <c r="K14">
        <v>3.14</v>
      </c>
      <c r="L14">
        <f t="shared" si="3"/>
        <v>1.4999999999999978</v>
      </c>
      <c r="M14">
        <v>2.8</v>
      </c>
      <c r="N14">
        <v>4.0199999999999996</v>
      </c>
      <c r="O14">
        <f t="shared" si="4"/>
        <v>0.9333333333333349</v>
      </c>
    </row>
    <row r="15" spans="1:15" x14ac:dyDescent="0.3">
      <c r="A15">
        <v>1.2</v>
      </c>
      <c r="B15">
        <v>4.55</v>
      </c>
      <c r="C15">
        <f t="shared" si="0"/>
        <v>0.30000000000000221</v>
      </c>
      <c r="D15">
        <v>1.5</v>
      </c>
      <c r="E15">
        <v>4.38</v>
      </c>
      <c r="F15">
        <f t="shared" si="1"/>
        <v>0.49999999999999778</v>
      </c>
      <c r="G15">
        <v>1.7</v>
      </c>
      <c r="H15">
        <v>4.13</v>
      </c>
      <c r="I15">
        <f t="shared" si="2"/>
        <v>0.8</v>
      </c>
      <c r="J15" s="10">
        <v>1.6</v>
      </c>
      <c r="K15" s="1">
        <v>3.29</v>
      </c>
      <c r="L15" s="1">
        <f t="shared" si="3"/>
        <v>1.7000000000000015</v>
      </c>
      <c r="M15">
        <v>2.95</v>
      </c>
      <c r="N15">
        <v>4.16</v>
      </c>
      <c r="O15">
        <f t="shared" si="4"/>
        <v>0.66666666666666474</v>
      </c>
    </row>
    <row r="16" spans="1:15" x14ac:dyDescent="0.3">
      <c r="A16">
        <v>1.3</v>
      </c>
      <c r="B16">
        <v>4.58</v>
      </c>
      <c r="C16">
        <f t="shared" si="0"/>
        <v>3.523076923076923</v>
      </c>
      <c r="D16">
        <v>1.6</v>
      </c>
      <c r="E16">
        <v>4.43</v>
      </c>
      <c r="F16">
        <f t="shared" si="1"/>
        <v>0.50000000000000777</v>
      </c>
      <c r="G16">
        <v>1.8</v>
      </c>
      <c r="H16">
        <v>4.21</v>
      </c>
      <c r="I16">
        <f t="shared" si="2"/>
        <v>0.70000000000000373</v>
      </c>
      <c r="J16">
        <v>1.7</v>
      </c>
      <c r="K16">
        <v>3.46</v>
      </c>
      <c r="L16">
        <f t="shared" si="3"/>
        <v>1.6</v>
      </c>
      <c r="M16">
        <v>3.1</v>
      </c>
      <c r="N16">
        <v>4.26</v>
      </c>
      <c r="O16">
        <f t="shared" si="4"/>
        <v>0.59999999999999942</v>
      </c>
    </row>
    <row r="17" spans="4:15" x14ac:dyDescent="0.3">
      <c r="D17">
        <v>1.7</v>
      </c>
      <c r="E17">
        <v>4.4800000000000004</v>
      </c>
      <c r="F17">
        <f t="shared" si="1"/>
        <v>2.6352941176470592</v>
      </c>
      <c r="G17">
        <v>1.9</v>
      </c>
      <c r="H17">
        <v>4.28</v>
      </c>
      <c r="I17">
        <f t="shared" si="2"/>
        <v>0.59999999999999554</v>
      </c>
      <c r="J17">
        <v>1.8</v>
      </c>
      <c r="K17">
        <v>3.62</v>
      </c>
      <c r="L17">
        <f t="shared" si="3"/>
        <v>1.5999999999999992</v>
      </c>
      <c r="M17">
        <v>3.25</v>
      </c>
      <c r="N17">
        <v>4.3499999999999996</v>
      </c>
      <c r="O17">
        <f t="shared" si="4"/>
        <v>0.60000000000000531</v>
      </c>
    </row>
    <row r="18" spans="4:15" x14ac:dyDescent="0.3">
      <c r="G18">
        <v>2</v>
      </c>
      <c r="H18">
        <v>4.34</v>
      </c>
      <c r="I18">
        <f t="shared" si="2"/>
        <v>0.60000000000000442</v>
      </c>
      <c r="J18">
        <v>1.9</v>
      </c>
      <c r="K18">
        <v>3.78</v>
      </c>
      <c r="L18">
        <f t="shared" si="3"/>
        <v>1.3000000000000023</v>
      </c>
      <c r="M18">
        <v>3.4</v>
      </c>
      <c r="N18">
        <v>4.4400000000000004</v>
      </c>
      <c r="O18">
        <f t="shared" si="4"/>
        <v>0.36666666666666442</v>
      </c>
    </row>
    <row r="19" spans="4:15" x14ac:dyDescent="0.3">
      <c r="G19">
        <v>2.1</v>
      </c>
      <c r="H19">
        <v>4.4000000000000004</v>
      </c>
      <c r="I19">
        <f t="shared" si="2"/>
        <v>0.4499999999999999</v>
      </c>
      <c r="J19">
        <v>2</v>
      </c>
      <c r="K19">
        <v>3.91</v>
      </c>
      <c r="L19">
        <f t="shared" si="3"/>
        <v>1.2999999999999978</v>
      </c>
      <c r="M19">
        <v>3.7</v>
      </c>
      <c r="N19">
        <v>4.55</v>
      </c>
      <c r="O19">
        <f t="shared" si="4"/>
        <v>0.36666666666666797</v>
      </c>
    </row>
    <row r="20" spans="4:15" x14ac:dyDescent="0.3">
      <c r="G20">
        <v>2.2999999999999998</v>
      </c>
      <c r="H20">
        <v>4.49</v>
      </c>
      <c r="I20">
        <f t="shared" si="2"/>
        <v>0.37499999999999833</v>
      </c>
      <c r="J20">
        <v>2.1</v>
      </c>
      <c r="K20">
        <v>4.04</v>
      </c>
      <c r="L20">
        <f t="shared" si="3"/>
        <v>0.8999999999999978</v>
      </c>
      <c r="M20">
        <v>4</v>
      </c>
      <c r="N20">
        <v>4.66</v>
      </c>
      <c r="O20">
        <f t="shared" si="4"/>
        <v>1.165</v>
      </c>
    </row>
    <row r="21" spans="4:15" x14ac:dyDescent="0.3">
      <c r="G21">
        <v>2.7</v>
      </c>
      <c r="H21">
        <v>4.6399999999999997</v>
      </c>
      <c r="I21">
        <f t="shared" si="2"/>
        <v>1.7185185185185183</v>
      </c>
      <c r="J21">
        <v>2.2000000000000002</v>
      </c>
      <c r="K21">
        <v>4.13</v>
      </c>
      <c r="L21">
        <f t="shared" si="3"/>
        <v>0.9000000000000018</v>
      </c>
    </row>
    <row r="22" spans="4:15" x14ac:dyDescent="0.3">
      <c r="J22">
        <v>2.2999999999999998</v>
      </c>
      <c r="K22">
        <v>4.22</v>
      </c>
      <c r="L22">
        <f t="shared" si="3"/>
        <v>0.64999999999999891</v>
      </c>
    </row>
    <row r="23" spans="4:15" x14ac:dyDescent="0.3">
      <c r="J23">
        <v>2.5</v>
      </c>
      <c r="K23">
        <v>4.3499999999999996</v>
      </c>
      <c r="L23">
        <f t="shared" si="3"/>
        <v>0.47500000000000109</v>
      </c>
    </row>
    <row r="24" spans="4:15" x14ac:dyDescent="0.3">
      <c r="J24">
        <v>2.9</v>
      </c>
      <c r="K24">
        <v>4.54</v>
      </c>
      <c r="L24">
        <f t="shared" si="3"/>
        <v>0.32499999999999979</v>
      </c>
    </row>
    <row r="25" spans="4:15" x14ac:dyDescent="0.3">
      <c r="J25">
        <v>3.3</v>
      </c>
      <c r="K25">
        <v>4.67</v>
      </c>
      <c r="L25">
        <f t="shared" si="3"/>
        <v>1.4151515151515153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5"/>
  <sheetViews>
    <sheetView workbookViewId="0">
      <selection activeCell="H14" sqref="H14"/>
    </sheetView>
  </sheetViews>
  <sheetFormatPr defaultRowHeight="14.4" x14ac:dyDescent="0.3"/>
  <sheetData>
    <row r="1" spans="1:15" x14ac:dyDescent="0.3">
      <c r="A1" t="s">
        <v>33</v>
      </c>
      <c r="B1">
        <f>MAX(C3:C15)</f>
        <v>2.0000000000000018</v>
      </c>
      <c r="C1" s="1" t="s">
        <v>34</v>
      </c>
      <c r="D1" t="s">
        <v>33</v>
      </c>
      <c r="E1">
        <f>MAX(F3:F16)</f>
        <v>1.9000000000000021</v>
      </c>
      <c r="F1" s="1">
        <f>D7</f>
        <v>0.7</v>
      </c>
      <c r="G1" t="s">
        <v>33</v>
      </c>
      <c r="H1">
        <f>MAX(I3:I20)</f>
        <v>1.8</v>
      </c>
      <c r="I1" s="1">
        <f>G10</f>
        <v>1.2</v>
      </c>
      <c r="J1" t="s">
        <v>33</v>
      </c>
      <c r="K1">
        <f>MAX(L3:L24)</f>
        <v>1.7000000000000015</v>
      </c>
      <c r="L1" s="1">
        <f>J15</f>
        <v>1.6</v>
      </c>
      <c r="M1" t="s">
        <v>33</v>
      </c>
      <c r="N1">
        <f>MAX(O3:O19)</f>
        <v>1.3600000000000012</v>
      </c>
      <c r="O1" s="1">
        <f>M12</f>
        <v>2.4</v>
      </c>
    </row>
    <row r="2" spans="1:15" x14ac:dyDescent="0.3">
      <c r="A2" t="s">
        <v>0</v>
      </c>
      <c r="B2" t="s">
        <v>15</v>
      </c>
      <c r="C2" t="s">
        <v>2</v>
      </c>
      <c r="D2" t="s">
        <v>0</v>
      </c>
      <c r="E2" t="s">
        <v>1</v>
      </c>
      <c r="F2" t="s">
        <v>2</v>
      </c>
      <c r="G2" t="s">
        <v>0</v>
      </c>
      <c r="H2" t="s">
        <v>3</v>
      </c>
      <c r="I2" t="s">
        <v>2</v>
      </c>
      <c r="J2" t="s">
        <v>0</v>
      </c>
      <c r="K2" t="s">
        <v>4</v>
      </c>
      <c r="L2" t="s">
        <v>2</v>
      </c>
      <c r="M2" t="s">
        <v>0</v>
      </c>
      <c r="N2" t="s">
        <v>5</v>
      </c>
      <c r="O2" t="s">
        <v>2</v>
      </c>
    </row>
    <row r="3" spans="1:15" x14ac:dyDescent="0.3">
      <c r="A3">
        <v>0</v>
      </c>
      <c r="B3">
        <v>3.4</v>
      </c>
      <c r="C3">
        <f>(B4-B3)/(A4-A3)</f>
        <v>2.0000000000000018</v>
      </c>
      <c r="D3">
        <v>0</v>
      </c>
      <c r="E3">
        <v>2.69</v>
      </c>
      <c r="F3">
        <f>(E4-E3)/(D4-D3)</f>
        <v>0.75999999999999979</v>
      </c>
      <c r="G3">
        <v>0</v>
      </c>
      <c r="H3">
        <v>2.48</v>
      </c>
      <c r="I3">
        <f>(H4-H3)/(G4-G3)</f>
        <v>0.3499999999999992</v>
      </c>
      <c r="J3">
        <v>0</v>
      </c>
      <c r="K3">
        <v>2.34</v>
      </c>
      <c r="L3">
        <f>(K4-K3)/(J4-J3)</f>
        <v>0.25000000000000133</v>
      </c>
      <c r="M3">
        <v>0</v>
      </c>
      <c r="N3">
        <v>2.16</v>
      </c>
      <c r="O3">
        <f>(N4-N3)/(M4-M3)</f>
        <v>0.23333333333333281</v>
      </c>
    </row>
    <row r="4" spans="1:15" x14ac:dyDescent="0.3">
      <c r="A4">
        <v>0.1</v>
      </c>
      <c r="B4">
        <v>3.6</v>
      </c>
      <c r="C4">
        <f t="shared" ref="C4:C16" si="0">(B5-B4)/(A5-A4)</f>
        <v>1.9999999999999973</v>
      </c>
      <c r="D4">
        <v>0.25</v>
      </c>
      <c r="E4">
        <v>2.88</v>
      </c>
      <c r="F4">
        <f t="shared" ref="F4:F17" si="1">(E5-E4)/(D5-D4)</f>
        <v>1.2400000000000002</v>
      </c>
      <c r="G4">
        <v>0.2</v>
      </c>
      <c r="H4">
        <v>2.5499999999999998</v>
      </c>
      <c r="I4">
        <f t="shared" ref="I4:I21" si="2">(H5-H4)/(G5-G4)</f>
        <v>0.40000000000000036</v>
      </c>
      <c r="J4">
        <v>0.2</v>
      </c>
      <c r="K4">
        <v>2.39</v>
      </c>
      <c r="L4">
        <f t="shared" ref="L4:L25" si="3">(K5-K4)/(J5-J4)</f>
        <v>0.24999999999999911</v>
      </c>
      <c r="M4">
        <v>0.3</v>
      </c>
      <c r="N4">
        <v>2.23</v>
      </c>
      <c r="O4">
        <f t="shared" ref="O4:O20" si="4">(N5-N4)/(M5-M4)</f>
        <v>0.13333333333333347</v>
      </c>
    </row>
    <row r="5" spans="1:15" x14ac:dyDescent="0.3">
      <c r="A5">
        <v>0.2</v>
      </c>
      <c r="B5">
        <v>3.8</v>
      </c>
      <c r="C5">
        <f t="shared" si="0"/>
        <v>1.4000000000000015</v>
      </c>
      <c r="D5">
        <v>0.5</v>
      </c>
      <c r="E5">
        <v>3.19</v>
      </c>
      <c r="F5">
        <f t="shared" si="1"/>
        <v>1.4999999999999996</v>
      </c>
      <c r="G5">
        <v>0.4</v>
      </c>
      <c r="H5">
        <v>2.63</v>
      </c>
      <c r="I5">
        <f t="shared" si="2"/>
        <v>0.64999999999999958</v>
      </c>
      <c r="J5">
        <v>0.4</v>
      </c>
      <c r="K5">
        <v>2.44</v>
      </c>
      <c r="L5">
        <f t="shared" si="3"/>
        <v>0.4499999999999994</v>
      </c>
      <c r="M5">
        <v>0.6</v>
      </c>
      <c r="N5">
        <v>2.27</v>
      </c>
      <c r="O5">
        <f t="shared" si="4"/>
        <v>0.26666666666666689</v>
      </c>
    </row>
    <row r="6" spans="1:15" x14ac:dyDescent="0.3">
      <c r="A6">
        <v>0.3</v>
      </c>
      <c r="B6">
        <v>3.94</v>
      </c>
      <c r="C6">
        <f t="shared" si="0"/>
        <v>1.0999999999999983</v>
      </c>
      <c r="D6">
        <v>0.6</v>
      </c>
      <c r="E6">
        <v>3.34</v>
      </c>
      <c r="F6">
        <f t="shared" si="1"/>
        <v>1.6999999999999997</v>
      </c>
      <c r="G6">
        <v>0.6</v>
      </c>
      <c r="H6">
        <v>2.76</v>
      </c>
      <c r="I6">
        <f t="shared" si="2"/>
        <v>0.86666666666666736</v>
      </c>
      <c r="J6">
        <v>0.6</v>
      </c>
      <c r="K6">
        <v>2.5299999999999998</v>
      </c>
      <c r="L6">
        <f t="shared" si="3"/>
        <v>0.40000000000000024</v>
      </c>
      <c r="M6">
        <v>0.9</v>
      </c>
      <c r="N6">
        <v>2.35</v>
      </c>
      <c r="O6">
        <f t="shared" si="4"/>
        <v>0.3333333333333337</v>
      </c>
    </row>
    <row r="7" spans="1:15" x14ac:dyDescent="0.3">
      <c r="A7">
        <v>0.4</v>
      </c>
      <c r="B7">
        <v>4.05</v>
      </c>
      <c r="C7">
        <f t="shared" si="0"/>
        <v>1.1000000000000034</v>
      </c>
      <c r="D7" s="10">
        <v>0.7</v>
      </c>
      <c r="E7" s="1">
        <v>3.51</v>
      </c>
      <c r="F7" s="1">
        <f t="shared" si="1"/>
        <v>1.9000000000000021</v>
      </c>
      <c r="G7">
        <v>0.9</v>
      </c>
      <c r="H7">
        <v>3.02</v>
      </c>
      <c r="I7">
        <f t="shared" si="2"/>
        <v>1.2999999999999992</v>
      </c>
      <c r="J7">
        <v>0.8</v>
      </c>
      <c r="K7">
        <v>2.61</v>
      </c>
      <c r="L7">
        <f t="shared" si="3"/>
        <v>0.60000000000000064</v>
      </c>
      <c r="M7">
        <v>1.2</v>
      </c>
      <c r="N7">
        <v>2.4500000000000002</v>
      </c>
      <c r="O7">
        <f t="shared" si="4"/>
        <v>0.53333333333333222</v>
      </c>
    </row>
    <row r="8" spans="1:15" x14ac:dyDescent="0.3">
      <c r="A8">
        <v>0.5</v>
      </c>
      <c r="B8">
        <v>4.16</v>
      </c>
      <c r="C8">
        <f t="shared" si="0"/>
        <v>0.8999999999999988</v>
      </c>
      <c r="D8">
        <v>0.8</v>
      </c>
      <c r="E8">
        <v>3.7</v>
      </c>
      <c r="F8">
        <f t="shared" si="1"/>
        <v>1.399999999999997</v>
      </c>
      <c r="G8">
        <v>1</v>
      </c>
      <c r="H8">
        <v>3.15</v>
      </c>
      <c r="I8">
        <f t="shared" si="2"/>
        <v>1.2</v>
      </c>
      <c r="J8">
        <v>0.9</v>
      </c>
      <c r="K8">
        <v>2.67</v>
      </c>
      <c r="L8">
        <f t="shared" si="3"/>
        <v>0.40000000000000047</v>
      </c>
      <c r="M8">
        <v>1.5</v>
      </c>
      <c r="N8">
        <v>2.61</v>
      </c>
      <c r="O8">
        <f t="shared" si="4"/>
        <v>0.73333333333333384</v>
      </c>
    </row>
    <row r="9" spans="1:15" x14ac:dyDescent="0.3">
      <c r="A9">
        <v>0.6</v>
      </c>
      <c r="B9">
        <v>4.25</v>
      </c>
      <c r="C9">
        <f t="shared" si="0"/>
        <v>0.5999999999999962</v>
      </c>
      <c r="D9">
        <v>0.9</v>
      </c>
      <c r="E9">
        <v>3.84</v>
      </c>
      <c r="F9">
        <f t="shared" si="1"/>
        <v>1.500000000000004</v>
      </c>
      <c r="G9">
        <v>1.1000000000000001</v>
      </c>
      <c r="H9">
        <v>3.27</v>
      </c>
      <c r="I9">
        <f t="shared" si="2"/>
        <v>1.7000000000000015</v>
      </c>
      <c r="J9">
        <v>1</v>
      </c>
      <c r="K9">
        <v>2.71</v>
      </c>
      <c r="L9">
        <f t="shared" si="3"/>
        <v>0.6</v>
      </c>
      <c r="M9">
        <v>1.8</v>
      </c>
      <c r="N9">
        <v>2.83</v>
      </c>
      <c r="O9">
        <f t="shared" si="4"/>
        <v>1.0333333333333334</v>
      </c>
    </row>
    <row r="10" spans="1:15" x14ac:dyDescent="0.3">
      <c r="A10">
        <v>0.7</v>
      </c>
      <c r="B10">
        <v>4.3099999999999996</v>
      </c>
      <c r="C10">
        <f t="shared" si="0"/>
        <v>0.70000000000000218</v>
      </c>
      <c r="D10">
        <v>1</v>
      </c>
      <c r="E10">
        <v>3.99</v>
      </c>
      <c r="F10">
        <f t="shared" si="1"/>
        <v>0.99999999999999556</v>
      </c>
      <c r="G10" s="10">
        <v>1.2</v>
      </c>
      <c r="H10" s="1">
        <v>3.44</v>
      </c>
      <c r="I10" s="1">
        <f t="shared" si="2"/>
        <v>1.8</v>
      </c>
      <c r="J10">
        <v>1.1000000000000001</v>
      </c>
      <c r="K10">
        <v>2.77</v>
      </c>
      <c r="L10">
        <f t="shared" si="3"/>
        <v>0.80000000000000182</v>
      </c>
      <c r="M10">
        <v>2.1</v>
      </c>
      <c r="N10">
        <v>3.14</v>
      </c>
      <c r="O10">
        <f t="shared" si="4"/>
        <v>1.3333333333333324</v>
      </c>
    </row>
    <row r="11" spans="1:15" x14ac:dyDescent="0.3">
      <c r="A11">
        <v>0.8</v>
      </c>
      <c r="B11">
        <v>4.38</v>
      </c>
      <c r="C11">
        <f t="shared" si="0"/>
        <v>0.60000000000000508</v>
      </c>
      <c r="D11">
        <v>1.1000000000000001</v>
      </c>
      <c r="E11">
        <v>4.09</v>
      </c>
      <c r="F11">
        <f t="shared" si="1"/>
        <v>1.1000000000000048</v>
      </c>
      <c r="G11">
        <v>1.3</v>
      </c>
      <c r="H11">
        <v>3.62</v>
      </c>
      <c r="I11">
        <f t="shared" si="2"/>
        <v>1.5000000000000011</v>
      </c>
      <c r="J11">
        <v>1.2</v>
      </c>
      <c r="K11">
        <v>2.85</v>
      </c>
      <c r="L11">
        <f t="shared" si="3"/>
        <v>1</v>
      </c>
      <c r="M11">
        <v>2.25</v>
      </c>
      <c r="N11">
        <v>3.34</v>
      </c>
      <c r="O11">
        <f t="shared" si="4"/>
        <v>1.2666666666666671</v>
      </c>
    </row>
    <row r="12" spans="1:15" x14ac:dyDescent="0.3">
      <c r="A12">
        <v>0.9</v>
      </c>
      <c r="B12">
        <v>4.4400000000000004</v>
      </c>
      <c r="C12">
        <f t="shared" si="0"/>
        <v>0.40000000000000047</v>
      </c>
      <c r="D12">
        <v>1.2</v>
      </c>
      <c r="E12">
        <v>4.2</v>
      </c>
      <c r="F12">
        <f t="shared" si="1"/>
        <v>0.69999999999999329</v>
      </c>
      <c r="G12">
        <v>1.4</v>
      </c>
      <c r="H12">
        <v>3.77</v>
      </c>
      <c r="I12">
        <f t="shared" si="2"/>
        <v>1.4</v>
      </c>
      <c r="J12">
        <v>1.3</v>
      </c>
      <c r="K12">
        <v>2.95</v>
      </c>
      <c r="L12">
        <f t="shared" si="3"/>
        <v>0.99999999999999778</v>
      </c>
      <c r="M12" s="10">
        <v>2.4</v>
      </c>
      <c r="N12" s="1">
        <v>3.53</v>
      </c>
      <c r="O12" s="1">
        <f t="shared" si="4"/>
        <v>1.3600000000000012</v>
      </c>
    </row>
    <row r="13" spans="1:15" x14ac:dyDescent="0.3">
      <c r="A13">
        <v>1</v>
      </c>
      <c r="B13">
        <v>4.4800000000000004</v>
      </c>
      <c r="C13">
        <f t="shared" si="0"/>
        <v>0.49999999999999778</v>
      </c>
      <c r="D13">
        <v>1.3</v>
      </c>
      <c r="E13">
        <v>4.2699999999999996</v>
      </c>
      <c r="F13">
        <f t="shared" si="1"/>
        <v>0.70000000000000373</v>
      </c>
      <c r="G13">
        <v>1.5</v>
      </c>
      <c r="H13">
        <v>3.91</v>
      </c>
      <c r="I13">
        <f t="shared" si="2"/>
        <v>1.2</v>
      </c>
      <c r="J13">
        <v>1.4</v>
      </c>
      <c r="K13">
        <v>3.05</v>
      </c>
      <c r="L13">
        <f t="shared" si="3"/>
        <v>1.2</v>
      </c>
      <c r="M13">
        <v>2.65</v>
      </c>
      <c r="N13">
        <v>3.87</v>
      </c>
      <c r="O13">
        <f t="shared" si="4"/>
        <v>1.1999999999999988</v>
      </c>
    </row>
    <row r="14" spans="1:15" x14ac:dyDescent="0.3">
      <c r="A14">
        <v>1.1000000000000001</v>
      </c>
      <c r="B14">
        <v>4.53</v>
      </c>
      <c r="C14">
        <f t="shared" si="0"/>
        <v>0.40000000000000091</v>
      </c>
      <c r="D14">
        <v>1.4</v>
      </c>
      <c r="E14">
        <v>4.34</v>
      </c>
      <c r="F14">
        <f t="shared" si="1"/>
        <v>0.60000000000000442</v>
      </c>
      <c r="G14">
        <v>1.6</v>
      </c>
      <c r="H14">
        <v>4.03</v>
      </c>
      <c r="I14">
        <f t="shared" si="2"/>
        <v>0.99999999999999778</v>
      </c>
      <c r="J14">
        <v>1.5</v>
      </c>
      <c r="K14">
        <v>3.17</v>
      </c>
      <c r="L14">
        <f t="shared" si="3"/>
        <v>1.4</v>
      </c>
      <c r="M14">
        <v>2.8</v>
      </c>
      <c r="N14">
        <v>4.05</v>
      </c>
      <c r="O14">
        <f t="shared" si="4"/>
        <v>0.86666666666666392</v>
      </c>
    </row>
    <row r="15" spans="1:15" x14ac:dyDescent="0.3">
      <c r="A15">
        <v>1.2</v>
      </c>
      <c r="B15">
        <v>4.57</v>
      </c>
      <c r="C15">
        <f t="shared" si="0"/>
        <v>9.9999999999997785E-2</v>
      </c>
      <c r="D15">
        <v>1.5</v>
      </c>
      <c r="E15">
        <v>4.4000000000000004</v>
      </c>
      <c r="F15">
        <f t="shared" si="1"/>
        <v>0.49999999999999778</v>
      </c>
      <c r="G15">
        <v>1.7</v>
      </c>
      <c r="H15">
        <v>4.13</v>
      </c>
      <c r="I15">
        <f t="shared" si="2"/>
        <v>0.8</v>
      </c>
      <c r="J15" s="10">
        <v>1.6</v>
      </c>
      <c r="K15" s="1">
        <v>3.31</v>
      </c>
      <c r="L15" s="1">
        <f t="shared" si="3"/>
        <v>1.7000000000000015</v>
      </c>
      <c r="M15">
        <v>2.95</v>
      </c>
      <c r="N15">
        <v>4.18</v>
      </c>
      <c r="O15">
        <f t="shared" si="4"/>
        <v>0.59999999999999942</v>
      </c>
    </row>
    <row r="16" spans="1:15" x14ac:dyDescent="0.3">
      <c r="A16">
        <v>1.3</v>
      </c>
      <c r="B16">
        <v>4.58</v>
      </c>
      <c r="C16">
        <f t="shared" si="0"/>
        <v>3.523076923076923</v>
      </c>
      <c r="D16">
        <v>1.6</v>
      </c>
      <c r="E16">
        <v>4.45</v>
      </c>
      <c r="F16">
        <f t="shared" si="1"/>
        <v>0.30000000000000288</v>
      </c>
      <c r="G16">
        <v>1.8</v>
      </c>
      <c r="H16">
        <v>4.21</v>
      </c>
      <c r="I16">
        <f t="shared" si="2"/>
        <v>0.70000000000000373</v>
      </c>
      <c r="J16">
        <v>1.7</v>
      </c>
      <c r="K16">
        <v>3.48</v>
      </c>
      <c r="L16">
        <f t="shared" si="3"/>
        <v>1.6</v>
      </c>
      <c r="M16">
        <v>3.1</v>
      </c>
      <c r="N16">
        <v>4.2699999999999996</v>
      </c>
      <c r="O16">
        <f t="shared" si="4"/>
        <v>0.5333333333333341</v>
      </c>
    </row>
    <row r="17" spans="4:15" x14ac:dyDescent="0.3">
      <c r="D17">
        <v>1.7</v>
      </c>
      <c r="E17">
        <v>4.4800000000000004</v>
      </c>
      <c r="F17">
        <f t="shared" si="1"/>
        <v>2.6352941176470592</v>
      </c>
      <c r="G17">
        <v>1.9</v>
      </c>
      <c r="H17">
        <v>4.28</v>
      </c>
      <c r="I17">
        <f t="shared" si="2"/>
        <v>0.59999999999999554</v>
      </c>
      <c r="J17">
        <v>1.8</v>
      </c>
      <c r="K17">
        <v>3.64</v>
      </c>
      <c r="L17">
        <f t="shared" si="3"/>
        <v>1.5999999999999992</v>
      </c>
      <c r="M17">
        <v>3.25</v>
      </c>
      <c r="N17">
        <v>4.3499999999999996</v>
      </c>
      <c r="O17">
        <f t="shared" si="4"/>
        <v>0.60000000000000531</v>
      </c>
    </row>
    <row r="18" spans="4:15" x14ac:dyDescent="0.3">
      <c r="G18">
        <v>2</v>
      </c>
      <c r="H18">
        <v>4.34</v>
      </c>
      <c r="I18">
        <f t="shared" si="2"/>
        <v>0.60000000000000442</v>
      </c>
      <c r="J18">
        <v>1.9</v>
      </c>
      <c r="K18">
        <v>3.8</v>
      </c>
      <c r="L18">
        <f t="shared" si="3"/>
        <v>1.3000000000000023</v>
      </c>
      <c r="M18">
        <v>3.4</v>
      </c>
      <c r="N18">
        <v>4.4400000000000004</v>
      </c>
      <c r="O18">
        <f t="shared" si="4"/>
        <v>0.39999999999999702</v>
      </c>
    </row>
    <row r="19" spans="4:15" x14ac:dyDescent="0.3">
      <c r="G19">
        <v>2.1</v>
      </c>
      <c r="H19">
        <v>4.4000000000000004</v>
      </c>
      <c r="I19">
        <f t="shared" si="2"/>
        <v>0.4499999999999999</v>
      </c>
      <c r="J19">
        <v>2</v>
      </c>
      <c r="K19">
        <v>3.93</v>
      </c>
      <c r="L19">
        <f t="shared" si="3"/>
        <v>1.1999999999999955</v>
      </c>
      <c r="M19">
        <v>3.7</v>
      </c>
      <c r="N19">
        <v>4.5599999999999996</v>
      </c>
      <c r="O19">
        <f t="shared" si="4"/>
        <v>0.40000000000000058</v>
      </c>
    </row>
    <row r="20" spans="4:15" x14ac:dyDescent="0.3">
      <c r="G20">
        <v>2.2999999999999998</v>
      </c>
      <c r="H20">
        <v>4.49</v>
      </c>
      <c r="I20">
        <f t="shared" si="2"/>
        <v>0.37499999999999833</v>
      </c>
      <c r="J20">
        <v>2.1</v>
      </c>
      <c r="K20">
        <v>4.05</v>
      </c>
      <c r="L20">
        <f t="shared" si="3"/>
        <v>1.0000000000000044</v>
      </c>
      <c r="M20">
        <v>4</v>
      </c>
      <c r="N20">
        <v>4.68</v>
      </c>
      <c r="O20">
        <f t="shared" si="4"/>
        <v>1.17</v>
      </c>
    </row>
    <row r="21" spans="4:15" x14ac:dyDescent="0.3">
      <c r="G21">
        <v>2.7</v>
      </c>
      <c r="H21">
        <v>4.6399999999999997</v>
      </c>
      <c r="I21">
        <f t="shared" si="2"/>
        <v>1.7185185185185183</v>
      </c>
      <c r="J21">
        <v>2.2000000000000002</v>
      </c>
      <c r="K21">
        <v>4.1500000000000004</v>
      </c>
      <c r="L21">
        <f t="shared" si="3"/>
        <v>0.8000000000000036</v>
      </c>
    </row>
    <row r="22" spans="4:15" x14ac:dyDescent="0.3">
      <c r="J22">
        <v>2.2999999999999998</v>
      </c>
      <c r="K22">
        <v>4.2300000000000004</v>
      </c>
      <c r="L22">
        <f t="shared" si="3"/>
        <v>0.64999999999999891</v>
      </c>
    </row>
    <row r="23" spans="4:15" x14ac:dyDescent="0.3">
      <c r="J23">
        <v>2.5</v>
      </c>
      <c r="K23">
        <v>4.3600000000000003</v>
      </c>
      <c r="L23">
        <f t="shared" si="3"/>
        <v>0.4499999999999994</v>
      </c>
    </row>
    <row r="24" spans="4:15" x14ac:dyDescent="0.3">
      <c r="J24">
        <v>2.9</v>
      </c>
      <c r="K24">
        <v>4.54</v>
      </c>
      <c r="L24">
        <f t="shared" si="3"/>
        <v>0.34999999999999926</v>
      </c>
    </row>
    <row r="25" spans="4:15" x14ac:dyDescent="0.3">
      <c r="J25">
        <v>3.3</v>
      </c>
      <c r="K25">
        <v>4.68</v>
      </c>
      <c r="L25">
        <f t="shared" si="3"/>
        <v>1.4181818181818182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25"/>
  <sheetViews>
    <sheetView topLeftCell="A5" workbookViewId="0">
      <selection activeCell="I16" sqref="I16"/>
    </sheetView>
  </sheetViews>
  <sheetFormatPr defaultRowHeight="14.4" x14ac:dyDescent="0.3"/>
  <sheetData>
    <row r="1" spans="2:16" x14ac:dyDescent="0.3">
      <c r="B1" t="s">
        <v>33</v>
      </c>
      <c r="C1">
        <f>MAX(D3:D15)</f>
        <v>2.5999999999999979</v>
      </c>
      <c r="D1" s="1" t="s">
        <v>36</v>
      </c>
      <c r="E1" t="s">
        <v>33</v>
      </c>
      <c r="F1">
        <f>MAX(G3:G16)</f>
        <v>1.9</v>
      </c>
      <c r="G1" s="1">
        <f>E6</f>
        <v>0.6</v>
      </c>
      <c r="H1" t="s">
        <v>33</v>
      </c>
      <c r="I1">
        <f>MAX(J3:J20)</f>
        <v>1.7999999999999956</v>
      </c>
      <c r="J1" s="1">
        <f>H10</f>
        <v>1.2</v>
      </c>
      <c r="K1" t="s">
        <v>33</v>
      </c>
      <c r="L1">
        <f>MAX(M3:M24)</f>
        <v>1.6999999999999977</v>
      </c>
      <c r="M1" s="1">
        <f>K18</f>
        <v>1.9</v>
      </c>
      <c r="N1" t="s">
        <v>33</v>
      </c>
      <c r="O1">
        <f>MAX(P3:P19)</f>
        <v>1.4000000000000006</v>
      </c>
      <c r="P1" s="1">
        <f>N11</f>
        <v>2.25</v>
      </c>
    </row>
    <row r="2" spans="2:16" x14ac:dyDescent="0.3">
      <c r="B2" t="s">
        <v>0</v>
      </c>
      <c r="C2" t="s">
        <v>15</v>
      </c>
      <c r="D2" t="s">
        <v>2</v>
      </c>
      <c r="E2" t="s">
        <v>0</v>
      </c>
      <c r="F2" t="s">
        <v>1</v>
      </c>
      <c r="G2" t="s">
        <v>2</v>
      </c>
      <c r="H2" t="s">
        <v>0</v>
      </c>
      <c r="I2" t="s">
        <v>3</v>
      </c>
      <c r="J2" t="s">
        <v>2</v>
      </c>
      <c r="K2" t="s">
        <v>0</v>
      </c>
      <c r="L2" t="s">
        <v>4</v>
      </c>
      <c r="M2" t="s">
        <v>2</v>
      </c>
      <c r="N2" t="s">
        <v>0</v>
      </c>
      <c r="O2" t="s">
        <v>5</v>
      </c>
      <c r="P2" t="s">
        <v>2</v>
      </c>
    </row>
    <row r="3" spans="2:16" x14ac:dyDescent="0.3">
      <c r="B3">
        <v>0</v>
      </c>
      <c r="C3">
        <v>3.37</v>
      </c>
      <c r="D3">
        <f>(C4-C3)/(B4-B3)</f>
        <v>2.5999999999999979</v>
      </c>
      <c r="E3">
        <v>0</v>
      </c>
      <c r="F3">
        <v>2.68</v>
      </c>
      <c r="G3">
        <f>(F4-F3)/(E4-E3)</f>
        <v>0.75999999999999979</v>
      </c>
      <c r="H3">
        <v>0</v>
      </c>
      <c r="I3">
        <v>2.46</v>
      </c>
      <c r="J3">
        <f>(I4-I3)/(H4-H3)</f>
        <v>0.44999999999999929</v>
      </c>
      <c r="K3">
        <v>0</v>
      </c>
      <c r="L3">
        <v>2.31</v>
      </c>
      <c r="M3">
        <f>(L4-L3)/(K4-K3)</f>
        <v>0.10000000000000009</v>
      </c>
      <c r="N3">
        <v>0</v>
      </c>
      <c r="O3">
        <v>2.12</v>
      </c>
      <c r="P3">
        <f>(O4-O3)/(N4-N3)</f>
        <v>0.40000000000000036</v>
      </c>
    </row>
    <row r="4" spans="2:16" x14ac:dyDescent="0.3">
      <c r="B4">
        <v>0.05</v>
      </c>
      <c r="C4">
        <v>3.5</v>
      </c>
      <c r="D4">
        <f t="shared" ref="D4:D16" si="0">(C5-C4)/(B5-B4)</f>
        <v>1.7999999999999998</v>
      </c>
      <c r="E4">
        <v>0.25</v>
      </c>
      <c r="F4">
        <v>2.87</v>
      </c>
      <c r="G4">
        <f t="shared" ref="G4:G17" si="1">(F5-F4)/(E5-E4)</f>
        <v>1.1999999999999993</v>
      </c>
      <c r="H4">
        <v>0.2</v>
      </c>
      <c r="I4">
        <v>2.5499999999999998</v>
      </c>
      <c r="J4">
        <f t="shared" ref="J4:J21" si="2">(I5-I4)/(H5-H4)</f>
        <v>0.50000000000000044</v>
      </c>
      <c r="K4">
        <v>0.2</v>
      </c>
      <c r="L4">
        <v>2.33</v>
      </c>
      <c r="M4">
        <f t="shared" ref="M4:M25" si="3">(L5-L4)/(K5-K4)</f>
        <v>0.50000000000000044</v>
      </c>
      <c r="N4">
        <v>0.3</v>
      </c>
      <c r="O4">
        <v>2.2400000000000002</v>
      </c>
      <c r="P4">
        <f t="shared" ref="P4:P20" si="4">(O5-O4)/(N5-N4)</f>
        <v>0.13333333333333197</v>
      </c>
    </row>
    <row r="5" spans="2:16" x14ac:dyDescent="0.3">
      <c r="B5">
        <v>0.2</v>
      </c>
      <c r="C5">
        <v>3.77</v>
      </c>
      <c r="D5">
        <f t="shared" si="0"/>
        <v>1.800000000000002</v>
      </c>
      <c r="E5">
        <v>0.5</v>
      </c>
      <c r="F5">
        <v>3.17</v>
      </c>
      <c r="G5">
        <f t="shared" si="1"/>
        <v>1.6000000000000019</v>
      </c>
      <c r="H5">
        <v>0.4</v>
      </c>
      <c r="I5">
        <v>2.65</v>
      </c>
      <c r="J5">
        <f t="shared" si="2"/>
        <v>0.54999999999999949</v>
      </c>
      <c r="K5">
        <v>0.4</v>
      </c>
      <c r="L5">
        <v>2.4300000000000002</v>
      </c>
      <c r="M5">
        <f t="shared" si="3"/>
        <v>0.4499999999999994</v>
      </c>
      <c r="N5">
        <v>0.6</v>
      </c>
      <c r="O5">
        <v>2.2799999999999998</v>
      </c>
      <c r="P5">
        <f t="shared" si="4"/>
        <v>0.30000000000000099</v>
      </c>
    </row>
    <row r="6" spans="2:16" x14ac:dyDescent="0.3">
      <c r="B6">
        <v>0.3</v>
      </c>
      <c r="C6">
        <v>3.95</v>
      </c>
      <c r="D6">
        <f t="shared" si="0"/>
        <v>1.2000000000000006</v>
      </c>
      <c r="E6" s="10">
        <v>0.6</v>
      </c>
      <c r="F6" s="1">
        <v>3.33</v>
      </c>
      <c r="G6" s="1">
        <f t="shared" si="1"/>
        <v>1.9</v>
      </c>
      <c r="H6">
        <v>0.6</v>
      </c>
      <c r="I6">
        <v>2.76</v>
      </c>
      <c r="J6">
        <f t="shared" si="2"/>
        <v>0.86666666666666736</v>
      </c>
      <c r="K6">
        <v>0.6</v>
      </c>
      <c r="L6">
        <v>2.52</v>
      </c>
      <c r="M6">
        <f t="shared" si="3"/>
        <v>0.44999999999999912</v>
      </c>
      <c r="N6">
        <v>0.9</v>
      </c>
      <c r="O6">
        <v>2.37</v>
      </c>
      <c r="P6">
        <f t="shared" si="4"/>
        <v>0.40000000000000047</v>
      </c>
    </row>
    <row r="7" spans="2:16" x14ac:dyDescent="0.3">
      <c r="B7">
        <v>0.4</v>
      </c>
      <c r="C7">
        <v>4.07</v>
      </c>
      <c r="D7">
        <f t="shared" si="0"/>
        <v>0.8999999999999988</v>
      </c>
      <c r="E7">
        <v>0.7</v>
      </c>
      <c r="F7">
        <v>3.52</v>
      </c>
      <c r="G7">
        <f t="shared" si="1"/>
        <v>1.8</v>
      </c>
      <c r="H7">
        <v>0.9</v>
      </c>
      <c r="I7">
        <v>3.02</v>
      </c>
      <c r="J7">
        <f t="shared" si="2"/>
        <v>1.2000000000000013</v>
      </c>
      <c r="K7">
        <v>0.8</v>
      </c>
      <c r="L7">
        <v>2.61</v>
      </c>
      <c r="M7">
        <f t="shared" si="3"/>
        <v>0.30000000000000254</v>
      </c>
      <c r="N7">
        <v>1.2</v>
      </c>
      <c r="O7">
        <v>2.4900000000000002</v>
      </c>
      <c r="P7">
        <f t="shared" si="4"/>
        <v>0.46666666666666551</v>
      </c>
    </row>
    <row r="8" spans="2:16" x14ac:dyDescent="0.3">
      <c r="B8">
        <v>0.5</v>
      </c>
      <c r="C8">
        <v>4.16</v>
      </c>
      <c r="D8">
        <f t="shared" si="0"/>
        <v>0.8999999999999988</v>
      </c>
      <c r="E8">
        <v>0.8</v>
      </c>
      <c r="F8">
        <v>3.7</v>
      </c>
      <c r="G8">
        <f t="shared" si="1"/>
        <v>1.4999999999999996</v>
      </c>
      <c r="H8">
        <v>1</v>
      </c>
      <c r="I8">
        <v>3.14</v>
      </c>
      <c r="J8">
        <f t="shared" si="2"/>
        <v>1.2999999999999978</v>
      </c>
      <c r="K8">
        <v>0.9</v>
      </c>
      <c r="L8">
        <v>2.64</v>
      </c>
      <c r="M8">
        <f t="shared" si="3"/>
        <v>0.80000000000000093</v>
      </c>
      <c r="N8">
        <v>1.5</v>
      </c>
      <c r="O8">
        <v>2.63</v>
      </c>
      <c r="P8">
        <f t="shared" si="4"/>
        <v>0.66666666666666718</v>
      </c>
    </row>
    <row r="9" spans="2:16" x14ac:dyDescent="0.3">
      <c r="B9">
        <v>0.6</v>
      </c>
      <c r="C9">
        <v>4.25</v>
      </c>
      <c r="D9">
        <f t="shared" si="0"/>
        <v>0.70000000000000295</v>
      </c>
      <c r="E9">
        <v>0.9</v>
      </c>
      <c r="F9">
        <v>3.85</v>
      </c>
      <c r="G9">
        <f t="shared" si="1"/>
        <v>1.2999999999999992</v>
      </c>
      <c r="H9">
        <v>1.1000000000000001</v>
      </c>
      <c r="I9">
        <v>3.27</v>
      </c>
      <c r="J9">
        <f t="shared" si="2"/>
        <v>1.6000000000000036</v>
      </c>
      <c r="K9">
        <v>1</v>
      </c>
      <c r="L9">
        <v>2.72</v>
      </c>
      <c r="M9">
        <f t="shared" si="3"/>
        <v>0.59999999999999554</v>
      </c>
      <c r="N9">
        <v>1.8</v>
      </c>
      <c r="O9">
        <v>2.83</v>
      </c>
      <c r="P9">
        <f t="shared" si="4"/>
        <v>1.066666666666666</v>
      </c>
    </row>
    <row r="10" spans="2:16" x14ac:dyDescent="0.3">
      <c r="B10">
        <v>0.7</v>
      </c>
      <c r="C10">
        <v>4.32</v>
      </c>
      <c r="D10">
        <f t="shared" si="0"/>
        <v>0.59999999999999554</v>
      </c>
      <c r="E10">
        <v>1</v>
      </c>
      <c r="F10">
        <v>3.98</v>
      </c>
      <c r="G10">
        <f t="shared" si="1"/>
        <v>1.1999999999999955</v>
      </c>
      <c r="H10" s="10">
        <v>1.2</v>
      </c>
      <c r="I10" s="1">
        <v>3.43</v>
      </c>
      <c r="J10" s="1">
        <f t="shared" si="2"/>
        <v>1.7999999999999956</v>
      </c>
      <c r="K10">
        <v>1.1000000000000001</v>
      </c>
      <c r="L10">
        <v>2.78</v>
      </c>
      <c r="M10">
        <f t="shared" si="3"/>
        <v>0.50000000000000333</v>
      </c>
      <c r="N10">
        <v>2.1</v>
      </c>
      <c r="O10">
        <v>3.15</v>
      </c>
      <c r="P10">
        <f t="shared" si="4"/>
        <v>1.3333333333333353</v>
      </c>
    </row>
    <row r="11" spans="2:16" x14ac:dyDescent="0.3">
      <c r="B11">
        <v>0.8</v>
      </c>
      <c r="C11">
        <v>4.38</v>
      </c>
      <c r="D11">
        <f t="shared" si="0"/>
        <v>0.70000000000000295</v>
      </c>
      <c r="E11">
        <v>1.1000000000000001</v>
      </c>
      <c r="F11">
        <v>4.0999999999999996</v>
      </c>
      <c r="G11">
        <f t="shared" si="1"/>
        <v>1.0000000000000067</v>
      </c>
      <c r="H11">
        <v>1.3</v>
      </c>
      <c r="I11">
        <v>3.61</v>
      </c>
      <c r="J11">
        <f t="shared" si="2"/>
        <v>1.7000000000000015</v>
      </c>
      <c r="K11">
        <v>1.2</v>
      </c>
      <c r="L11">
        <v>2.83</v>
      </c>
      <c r="M11">
        <f t="shared" si="3"/>
        <v>0.8</v>
      </c>
      <c r="N11" s="10">
        <v>2.25</v>
      </c>
      <c r="O11" s="1">
        <v>3.35</v>
      </c>
      <c r="P11" s="1">
        <f t="shared" si="4"/>
        <v>1.4000000000000006</v>
      </c>
    </row>
    <row r="12" spans="2:16" x14ac:dyDescent="0.3">
      <c r="B12">
        <v>0.9</v>
      </c>
      <c r="C12">
        <v>4.45</v>
      </c>
      <c r="D12">
        <f t="shared" si="0"/>
        <v>0.30000000000000254</v>
      </c>
      <c r="E12">
        <v>1.2</v>
      </c>
      <c r="F12">
        <v>4.2</v>
      </c>
      <c r="G12">
        <f t="shared" si="1"/>
        <v>0.69999999999999329</v>
      </c>
      <c r="H12">
        <v>1.4</v>
      </c>
      <c r="I12">
        <v>3.78</v>
      </c>
      <c r="J12">
        <f t="shared" si="2"/>
        <v>1.6</v>
      </c>
      <c r="K12">
        <v>1.3</v>
      </c>
      <c r="L12">
        <v>2.91</v>
      </c>
      <c r="M12">
        <f t="shared" si="3"/>
        <v>1.3000000000000007</v>
      </c>
      <c r="N12">
        <v>2.4</v>
      </c>
      <c r="O12">
        <v>3.56</v>
      </c>
      <c r="P12">
        <f t="shared" si="4"/>
        <v>1.2799999999999994</v>
      </c>
    </row>
    <row r="13" spans="2:16" x14ac:dyDescent="0.3">
      <c r="B13">
        <v>1</v>
      </c>
      <c r="C13">
        <v>4.4800000000000004</v>
      </c>
      <c r="D13">
        <f t="shared" si="0"/>
        <v>0.69999999999999329</v>
      </c>
      <c r="E13">
        <v>1.3</v>
      </c>
      <c r="F13">
        <v>4.2699999999999996</v>
      </c>
      <c r="G13">
        <f t="shared" si="1"/>
        <v>0.70000000000000373</v>
      </c>
      <c r="H13">
        <v>1.5</v>
      </c>
      <c r="I13">
        <v>3.94</v>
      </c>
      <c r="J13">
        <f t="shared" si="2"/>
        <v>1.0999999999999979</v>
      </c>
      <c r="K13">
        <v>1.4</v>
      </c>
      <c r="L13">
        <v>3.04</v>
      </c>
      <c r="M13">
        <f t="shared" si="3"/>
        <v>1.0999999999999979</v>
      </c>
      <c r="N13">
        <v>2.65</v>
      </c>
      <c r="O13">
        <v>3.88</v>
      </c>
      <c r="P13">
        <f t="shared" si="4"/>
        <v>1.1333333333333335</v>
      </c>
    </row>
    <row r="14" spans="2:16" x14ac:dyDescent="0.3">
      <c r="B14">
        <v>1.1000000000000001</v>
      </c>
      <c r="C14">
        <v>4.55</v>
      </c>
      <c r="D14">
        <f t="shared" si="0"/>
        <v>0.30000000000000288</v>
      </c>
      <c r="E14">
        <v>1.4</v>
      </c>
      <c r="F14">
        <v>4.34</v>
      </c>
      <c r="G14">
        <f t="shared" si="1"/>
        <v>0.4</v>
      </c>
      <c r="H14">
        <v>1.6</v>
      </c>
      <c r="I14">
        <v>4.05</v>
      </c>
      <c r="J14">
        <f t="shared" si="2"/>
        <v>1.0000000000000067</v>
      </c>
      <c r="K14">
        <v>1.5</v>
      </c>
      <c r="L14">
        <v>3.15</v>
      </c>
      <c r="M14">
        <f t="shared" si="3"/>
        <v>1.4</v>
      </c>
      <c r="N14">
        <v>2.8</v>
      </c>
      <c r="O14">
        <v>4.05</v>
      </c>
      <c r="P14">
        <f t="shared" si="4"/>
        <v>0.86666666666666392</v>
      </c>
    </row>
    <row r="15" spans="2:16" x14ac:dyDescent="0.3">
      <c r="B15">
        <v>1.2</v>
      </c>
      <c r="C15">
        <v>4.58</v>
      </c>
      <c r="D15">
        <f t="shared" si="0"/>
        <v>0.30000000000000221</v>
      </c>
      <c r="E15">
        <v>1.5</v>
      </c>
      <c r="F15">
        <v>4.38</v>
      </c>
      <c r="G15">
        <f t="shared" si="1"/>
        <v>0.70000000000000218</v>
      </c>
      <c r="H15">
        <v>1.7</v>
      </c>
      <c r="I15">
        <v>4.1500000000000004</v>
      </c>
      <c r="J15">
        <f t="shared" si="2"/>
        <v>0.69999999999999329</v>
      </c>
      <c r="K15">
        <v>1.6</v>
      </c>
      <c r="L15">
        <v>3.29</v>
      </c>
      <c r="M15">
        <f t="shared" si="3"/>
        <v>1.6000000000000036</v>
      </c>
      <c r="N15">
        <v>2.95</v>
      </c>
      <c r="O15">
        <v>4.18</v>
      </c>
      <c r="P15">
        <f t="shared" si="4"/>
        <v>0.73333333333333595</v>
      </c>
    </row>
    <row r="16" spans="2:16" x14ac:dyDescent="0.3">
      <c r="B16">
        <v>1.3</v>
      </c>
      <c r="C16">
        <v>4.6100000000000003</v>
      </c>
      <c r="D16">
        <f t="shared" si="0"/>
        <v>3.5461538461538464</v>
      </c>
      <c r="E16">
        <v>1.6</v>
      </c>
      <c r="F16">
        <v>4.45</v>
      </c>
      <c r="G16">
        <f t="shared" si="1"/>
        <v>0.40000000000000091</v>
      </c>
      <c r="H16">
        <v>1.8</v>
      </c>
      <c r="I16">
        <v>4.22</v>
      </c>
      <c r="J16">
        <f t="shared" si="2"/>
        <v>0.60000000000000575</v>
      </c>
      <c r="K16">
        <v>1.7</v>
      </c>
      <c r="L16">
        <v>3.45</v>
      </c>
      <c r="M16">
        <f t="shared" si="3"/>
        <v>1.5999999999999956</v>
      </c>
      <c r="N16">
        <v>3.1</v>
      </c>
      <c r="O16">
        <v>4.29</v>
      </c>
      <c r="P16">
        <f t="shared" si="4"/>
        <v>0.5333333333333341</v>
      </c>
    </row>
    <row r="17" spans="5:16" x14ac:dyDescent="0.3">
      <c r="E17">
        <v>1.7</v>
      </c>
      <c r="F17">
        <v>4.49</v>
      </c>
      <c r="G17">
        <f t="shared" si="1"/>
        <v>2.6411764705882357</v>
      </c>
      <c r="H17">
        <v>1.9</v>
      </c>
      <c r="I17">
        <v>4.28</v>
      </c>
      <c r="J17">
        <f t="shared" si="2"/>
        <v>0.69999999999999329</v>
      </c>
      <c r="K17">
        <v>1.8</v>
      </c>
      <c r="L17">
        <v>3.61</v>
      </c>
      <c r="M17">
        <f t="shared" si="3"/>
        <v>1.400000000000003</v>
      </c>
      <c r="N17">
        <v>3.25</v>
      </c>
      <c r="O17">
        <v>4.37</v>
      </c>
      <c r="P17">
        <f t="shared" si="4"/>
        <v>0.66666666666666474</v>
      </c>
    </row>
    <row r="18" spans="5:16" x14ac:dyDescent="0.3">
      <c r="H18">
        <v>2</v>
      </c>
      <c r="I18">
        <v>4.3499999999999996</v>
      </c>
      <c r="J18">
        <f t="shared" si="2"/>
        <v>1.0000000000000044</v>
      </c>
      <c r="K18" s="10">
        <v>1.9</v>
      </c>
      <c r="L18" s="1">
        <v>3.75</v>
      </c>
      <c r="M18" s="1">
        <f t="shared" si="3"/>
        <v>1.6999999999999977</v>
      </c>
      <c r="N18">
        <v>3.4</v>
      </c>
      <c r="O18">
        <v>4.47</v>
      </c>
      <c r="P18">
        <f t="shared" si="4"/>
        <v>0.36666666666666742</v>
      </c>
    </row>
    <row r="19" spans="5:16" x14ac:dyDescent="0.3">
      <c r="H19">
        <v>2.1</v>
      </c>
      <c r="I19">
        <v>4.45</v>
      </c>
      <c r="J19">
        <f t="shared" si="2"/>
        <v>0.24999999999999944</v>
      </c>
      <c r="K19">
        <v>2</v>
      </c>
      <c r="L19">
        <v>3.92</v>
      </c>
      <c r="M19">
        <f t="shared" si="3"/>
        <v>1.2999999999999978</v>
      </c>
      <c r="N19">
        <v>3.7</v>
      </c>
      <c r="O19">
        <v>4.58</v>
      </c>
      <c r="P19">
        <f t="shared" si="4"/>
        <v>0.33333333333333237</v>
      </c>
    </row>
    <row r="20" spans="5:16" x14ac:dyDescent="0.3">
      <c r="H20">
        <v>2.2999999999999998</v>
      </c>
      <c r="I20">
        <v>4.5</v>
      </c>
      <c r="J20">
        <f t="shared" si="2"/>
        <v>0.34999999999999887</v>
      </c>
      <c r="K20">
        <v>2.1</v>
      </c>
      <c r="L20">
        <v>4.05</v>
      </c>
      <c r="M20">
        <f t="shared" si="3"/>
        <v>1.0000000000000044</v>
      </c>
      <c r="N20">
        <v>4</v>
      </c>
      <c r="O20">
        <v>4.68</v>
      </c>
      <c r="P20">
        <f t="shared" si="4"/>
        <v>1.17</v>
      </c>
    </row>
    <row r="21" spans="5:16" x14ac:dyDescent="0.3">
      <c r="H21">
        <v>2.7</v>
      </c>
      <c r="I21">
        <v>4.6399999999999997</v>
      </c>
      <c r="J21">
        <f t="shared" si="2"/>
        <v>1.7185185185185183</v>
      </c>
      <c r="K21">
        <v>2.2000000000000002</v>
      </c>
      <c r="L21">
        <v>4.1500000000000004</v>
      </c>
      <c r="M21">
        <f t="shared" si="3"/>
        <v>0.8000000000000036</v>
      </c>
    </row>
    <row r="22" spans="5:16" x14ac:dyDescent="0.3">
      <c r="K22">
        <v>2.2999999999999998</v>
      </c>
      <c r="L22">
        <v>4.2300000000000004</v>
      </c>
      <c r="M22">
        <f t="shared" si="3"/>
        <v>0.64999999999999891</v>
      </c>
    </row>
    <row r="23" spans="5:16" x14ac:dyDescent="0.3">
      <c r="K23">
        <v>2.5</v>
      </c>
      <c r="L23">
        <v>4.3600000000000003</v>
      </c>
      <c r="M23">
        <f t="shared" si="3"/>
        <v>0.2249999999999997</v>
      </c>
    </row>
    <row r="24" spans="5:16" x14ac:dyDescent="0.3">
      <c r="K24">
        <v>2.9</v>
      </c>
      <c r="L24">
        <v>4.45</v>
      </c>
      <c r="M24">
        <f t="shared" si="3"/>
        <v>0.57499999999999896</v>
      </c>
    </row>
    <row r="25" spans="5:16" x14ac:dyDescent="0.3">
      <c r="K25">
        <v>3.3</v>
      </c>
      <c r="L25">
        <v>4.68</v>
      </c>
      <c r="M25">
        <f t="shared" si="3"/>
        <v>1.4181818181818182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0"/>
  <sheetViews>
    <sheetView tabSelected="1" zoomScale="70" zoomScaleNormal="70" workbookViewId="0">
      <selection activeCell="H38" sqref="H38"/>
    </sheetView>
  </sheetViews>
  <sheetFormatPr defaultRowHeight="14.4" x14ac:dyDescent="0.3"/>
  <cols>
    <col min="4" max="4" width="12.44140625" customWidth="1"/>
    <col min="9" max="9" width="21.77734375" customWidth="1"/>
    <col min="10" max="10" width="9.109375" customWidth="1"/>
  </cols>
  <sheetData>
    <row r="2" spans="2:17" x14ac:dyDescent="0.3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7" x14ac:dyDescent="0.3">
      <c r="B3" s="2"/>
      <c r="C3" s="2"/>
      <c r="D3" s="2"/>
      <c r="E3" s="2" t="s">
        <v>6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7" x14ac:dyDescent="0.3">
      <c r="B4" s="2"/>
      <c r="C4" s="2"/>
      <c r="D4" s="2"/>
      <c r="E4" s="2">
        <v>162.13999999999999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x14ac:dyDescent="0.3">
      <c r="B5" s="3"/>
      <c r="C5" s="3">
        <v>1</v>
      </c>
      <c r="D5" s="3">
        <v>2</v>
      </c>
      <c r="E5" s="3">
        <v>2</v>
      </c>
      <c r="F5" s="3">
        <v>1</v>
      </c>
      <c r="G5" s="3">
        <v>2</v>
      </c>
      <c r="H5" s="3">
        <v>3</v>
      </c>
      <c r="I5" s="3" t="s">
        <v>32</v>
      </c>
      <c r="J5" s="3" t="s">
        <v>7</v>
      </c>
      <c r="K5" s="3" t="s">
        <v>8</v>
      </c>
      <c r="L5" s="3"/>
      <c r="M5" s="3" t="s">
        <v>29</v>
      </c>
      <c r="N5" s="3" t="s">
        <v>30</v>
      </c>
      <c r="O5" s="3" t="s">
        <v>35</v>
      </c>
      <c r="P5" s="3"/>
      <c r="Q5" s="3"/>
    </row>
    <row r="6" spans="2:17" x14ac:dyDescent="0.3">
      <c r="B6" s="4" t="s">
        <v>10</v>
      </c>
      <c r="C6" s="4" t="s">
        <v>11</v>
      </c>
      <c r="D6" s="4" t="s">
        <v>11</v>
      </c>
      <c r="E6" s="4" t="s">
        <v>11</v>
      </c>
      <c r="F6" s="4" t="s">
        <v>12</v>
      </c>
      <c r="G6" s="4"/>
      <c r="H6" s="4"/>
      <c r="I6" s="4"/>
      <c r="J6" s="4"/>
      <c r="K6" s="4" t="s">
        <v>13</v>
      </c>
      <c r="L6" s="4" t="s">
        <v>14</v>
      </c>
      <c r="M6" s="4">
        <v>1</v>
      </c>
      <c r="N6" s="4">
        <v>2</v>
      </c>
      <c r="O6" s="4">
        <v>3</v>
      </c>
      <c r="P6" s="5" t="s">
        <v>9</v>
      </c>
      <c r="Q6" s="4" t="s">
        <v>31</v>
      </c>
    </row>
    <row r="7" spans="2:17" x14ac:dyDescent="0.3">
      <c r="B7" s="4">
        <v>10</v>
      </c>
      <c r="C7" s="4">
        <v>0.7</v>
      </c>
      <c r="D7" s="4">
        <v>0.7</v>
      </c>
      <c r="E7" s="4">
        <v>0.6</v>
      </c>
      <c r="F7" s="4">
        <f>((0.11/1000)*C7)*1000</f>
        <v>7.6999999999999999E-2</v>
      </c>
      <c r="G7" s="4">
        <f t="shared" ref="G7:H7" si="0">((0.11/1000)*D7)*1000</f>
        <v>7.6999999999999999E-2</v>
      </c>
      <c r="H7" s="4">
        <f t="shared" si="0"/>
        <v>6.6000000000000003E-2</v>
      </c>
      <c r="I7" s="4">
        <v>3.1827999999999999</v>
      </c>
      <c r="J7" s="6">
        <v>9.04920767306088E-2</v>
      </c>
      <c r="K7" s="4">
        <f>I7*J7</f>
        <v>0.28801818181818167</v>
      </c>
      <c r="L7" s="7">
        <f>(F7)/(K7)</f>
        <v>0.26734423331860374</v>
      </c>
      <c r="M7" s="8">
        <f>(F7)/(K7/$E$4)/1000</f>
        <v>4.3347193990278407E-2</v>
      </c>
      <c r="N7" s="9">
        <f>(G7)/(K7/$E$4)/1000</f>
        <v>4.3347193990278407E-2</v>
      </c>
      <c r="O7" s="9">
        <f>(H7)/(K7/$E$4)/1000</f>
        <v>3.7154737705952928E-2</v>
      </c>
      <c r="P7" s="5">
        <f>AVERAGE(M7:O7)</f>
        <v>4.1283041895503247E-2</v>
      </c>
      <c r="Q7" s="4">
        <f>_xlfn.STDEV.P(M7:O7)</f>
        <v>2.9191518872318648E-3</v>
      </c>
    </row>
    <row r="8" spans="2:17" x14ac:dyDescent="0.3">
      <c r="B8" s="4">
        <v>25</v>
      </c>
      <c r="C8" s="4">
        <v>1.2</v>
      </c>
      <c r="D8" s="4">
        <v>1.2</v>
      </c>
      <c r="E8" s="4">
        <v>1.2</v>
      </c>
      <c r="F8" s="4">
        <f>((0.11/1000)*C8)*1000</f>
        <v>0.13200000000000001</v>
      </c>
      <c r="G8" s="4">
        <f t="shared" ref="G8:G10" si="1">((0.11/1000)*D8)*1000</f>
        <v>0.13200000000000001</v>
      </c>
      <c r="H8" s="4">
        <f t="shared" ref="H8:H10" si="2">((0.11/1000)*E8)*1000</f>
        <v>0.13200000000000001</v>
      </c>
      <c r="I8" s="4">
        <v>3.1762999999999999</v>
      </c>
      <c r="J8" s="6">
        <v>9.0827203122654201E-2</v>
      </c>
      <c r="K8" s="4">
        <f>I8*J8</f>
        <v>0.28849444527848656</v>
      </c>
      <c r="L8" s="7">
        <f>(F8)/(K8)</f>
        <v>0.45754780433494691</v>
      </c>
      <c r="M8" s="8">
        <f>(F8)/(K8/$E$4)/1000</f>
        <v>7.4186800994868282E-2</v>
      </c>
      <c r="N8" s="9">
        <f>(G8)/(K8/$E$4)/1000</f>
        <v>7.4186800994868282E-2</v>
      </c>
      <c r="O8" s="9">
        <f t="shared" ref="O8:O10" si="3">(H8)/(K8/$E$4)/1000</f>
        <v>7.4186800994868282E-2</v>
      </c>
      <c r="P8" s="5">
        <f t="shared" ref="P8:P9" si="4">AVERAGE(M8:O8)</f>
        <v>7.4186800994868282E-2</v>
      </c>
      <c r="Q8" s="4">
        <f>_xlfn.STDEV.P(M8:O8)</f>
        <v>0</v>
      </c>
    </row>
    <row r="9" spans="2:17" x14ac:dyDescent="0.3">
      <c r="B9" s="4">
        <v>50</v>
      </c>
      <c r="C9" s="4">
        <v>1.6</v>
      </c>
      <c r="D9" s="4">
        <v>1.6</v>
      </c>
      <c r="E9" s="4">
        <v>1.9</v>
      </c>
      <c r="F9" s="4">
        <f>((0.11/1000)*C9)*1000</f>
        <v>0.17600000000000002</v>
      </c>
      <c r="G9" s="4">
        <f t="shared" si="1"/>
        <v>0.17600000000000002</v>
      </c>
      <c r="H9" s="4">
        <f t="shared" si="2"/>
        <v>0.20899999999999999</v>
      </c>
      <c r="I9" s="4">
        <v>2.8365</v>
      </c>
      <c r="J9" s="6">
        <v>9.5423289369856806E-2</v>
      </c>
      <c r="K9" s="4">
        <f>I9*J9</f>
        <v>0.27066816029759883</v>
      </c>
      <c r="L9" s="7">
        <f>(F9)/(K9)</f>
        <v>0.65024271715774973</v>
      </c>
      <c r="M9" s="8">
        <f t="shared" ref="M9:M10" si="5">(F9)/(K9/$E$4)/1000</f>
        <v>0.10543035415995754</v>
      </c>
      <c r="N9" s="9">
        <f t="shared" ref="N9:N10" si="6">(G9)/(K9/$E$4)/1000</f>
        <v>0.10543035415995754</v>
      </c>
      <c r="O9" s="9">
        <f t="shared" si="3"/>
        <v>0.12519854556494955</v>
      </c>
      <c r="P9" s="5">
        <f t="shared" si="4"/>
        <v>0.11201975129495488</v>
      </c>
      <c r="Q9" s="4">
        <f>_xlfn.STDEV.P(M9:O9)</f>
        <v>9.3188147961756531E-3</v>
      </c>
    </row>
    <row r="10" spans="2:17" x14ac:dyDescent="0.3">
      <c r="B10" s="4">
        <v>100</v>
      </c>
      <c r="C10" s="4">
        <v>2.65</v>
      </c>
      <c r="D10" s="4">
        <v>2.4</v>
      </c>
      <c r="E10" s="4">
        <v>2.25</v>
      </c>
      <c r="F10" s="4">
        <f t="shared" ref="F10" si="7">((0.11/1000)*C10)*1000</f>
        <v>0.29149999999999998</v>
      </c>
      <c r="G10" s="4">
        <f t="shared" si="1"/>
        <v>0.26400000000000001</v>
      </c>
      <c r="H10" s="4">
        <f t="shared" si="2"/>
        <v>0.2475</v>
      </c>
      <c r="I10" s="4">
        <v>2.2915999999999999</v>
      </c>
      <c r="J10" s="6">
        <v>9.6809912997627201E-2</v>
      </c>
      <c r="K10" s="4">
        <f>I10*J10</f>
        <v>0.22184959662536249</v>
      </c>
      <c r="L10" s="7">
        <f>(F10)/(K10)</f>
        <v>1.3139532567744812</v>
      </c>
      <c r="M10" s="8">
        <f t="shared" si="5"/>
        <v>0.21304438105341436</v>
      </c>
      <c r="N10" s="9">
        <f t="shared" si="6"/>
        <v>0.19294585453894131</v>
      </c>
      <c r="O10" s="9">
        <f t="shared" si="3"/>
        <v>0.18088673863025748</v>
      </c>
      <c r="P10" s="5">
        <f>AVERAGE(M10:O10)</f>
        <v>0.1956256580742044</v>
      </c>
      <c r="Q10" s="4">
        <f>_xlfn.STDEV.P(M10:O10)</f>
        <v>1.326435076422542E-2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DRY WEIGHT</vt:lpstr>
      <vt:lpstr>DATA1</vt:lpstr>
      <vt:lpstr>DATA2</vt:lpstr>
      <vt:lpstr>DATA3</vt:lpstr>
      <vt:lpstr>Ox degree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2019-11-11T12:10:06Z</dcterms:created>
  <dcterms:modified xsi:type="dcterms:W3CDTF">2020-12-30T09:49:08Z</dcterms:modified>
</cp:coreProperties>
</file>